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192.168.0.34\Documentos\arojas\Mis documentos\CONTROL INTERNO FUGA\2023\AUDITORIAS\Internas\02. Proceso TCRC\Productos\Final\"/>
    </mc:Choice>
  </mc:AlternateContent>
  <xr:revisionPtr revIDLastSave="0" documentId="8_{595C1A09-BA53-4923-96AB-6BCBDBAE6DE0}" xr6:coauthVersionLast="47" xr6:coauthVersionMax="47" xr10:uidLastSave="{00000000-0000-0000-0000-000000000000}"/>
  <bookViews>
    <workbookView xWindow="-120" yWindow="-120" windowWidth="19800" windowHeight="11760" firstSheet="1" activeTab="1" xr2:uid="{00000000-000D-0000-FFFF-FFFF00000000}"/>
  </bookViews>
  <sheets>
    <sheet name="PROYECTO 7760" sheetId="23" state="hidden" r:id="rId1"/>
    <sheet name="PROYECTO 7682" sheetId="1" r:id="rId2"/>
    <sheet name="VALIDACION 7682" sheetId="29" state="hidden" r:id="rId3"/>
    <sheet name="PROYECTO 7724" sheetId="25" r:id="rId4"/>
    <sheet name="VALIDACIÓN 7724" sheetId="30" state="hidden" r:id="rId5"/>
    <sheet name="PROYECTO 7674" sheetId="24" r:id="rId6"/>
    <sheet name="VALIDACION 7674" sheetId="31" state="hidden" r:id="rId7"/>
    <sheet name="PROYECTO 7713" sheetId="26" r:id="rId8"/>
    <sheet name="VALIDACIÓN 7713" sheetId="32" state="hidden" r:id="rId9"/>
    <sheet name="PROYECTO 7664" sheetId="28" r:id="rId10"/>
  </sheets>
  <definedNames>
    <definedName name="_xlnm._FilterDatabase" localSheetId="9" hidden="1">'PROYECTO 7664'!$A$4:$AH$9</definedName>
    <definedName name="_xlnm._FilterDatabase" localSheetId="5" hidden="1">'PROYECTO 7674'!$A$4:$AH$11</definedName>
    <definedName name="_xlnm._FilterDatabase" localSheetId="1" hidden="1">'PROYECTO 7682'!$A$4:$AH$12</definedName>
    <definedName name="_xlnm._FilterDatabase" localSheetId="7" hidden="1">'PROYECTO 7713'!$A$4:$AH$12</definedName>
    <definedName name="_xlnm._FilterDatabase" localSheetId="3" hidden="1">'PROYECTO 7724'!$A$4:$AH$7</definedName>
    <definedName name="_xlnm._FilterDatabase" localSheetId="0" hidden="1">'PROYECTO 7760'!$A$4:$AE$12</definedName>
    <definedName name="_Hlk123206634" localSheetId="8">'VALIDACIÓN 7713'!$B$47</definedName>
    <definedName name="_xlnm.Print_Area" localSheetId="9">'PROYECTO 7664'!$A$1:$AJ$10</definedName>
    <definedName name="_xlnm.Print_Area" localSheetId="5">'PROYECTO 7674'!$A$1:$AJ$11</definedName>
    <definedName name="_xlnm.Print_Area" localSheetId="1">'PROYECTO 7682'!$A$1:$AJ$13</definedName>
    <definedName name="_xlnm.Print_Area" localSheetId="3">'PROYECTO 7724'!$A$1:$AJ$8</definedName>
    <definedName name="_xlnm.Print_Area" localSheetId="0">'PROYECTO 7760'!$A$1:$AF$12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28" l="1"/>
  <c r="AH7" i="28"/>
  <c r="AH8" i="28"/>
  <c r="AH9" i="28"/>
  <c r="AH10" i="28"/>
  <c r="K5" i="25" l="1"/>
  <c r="K11" i="1"/>
  <c r="K10" i="1"/>
  <c r="Z7" i="24" l="1"/>
  <c r="AF10" i="28" l="1"/>
  <c r="AE10" i="28"/>
  <c r="AD10" i="28"/>
  <c r="AC10" i="28"/>
  <c r="AB10" i="28"/>
  <c r="AA10" i="28"/>
  <c r="Z10" i="28"/>
  <c r="Y10" i="28"/>
  <c r="X10" i="28"/>
  <c r="W10" i="28"/>
  <c r="V10" i="28"/>
  <c r="U10" i="28"/>
  <c r="AG10" i="28"/>
  <c r="AE13" i="26"/>
  <c r="AD13" i="26"/>
  <c r="AC13" i="26"/>
  <c r="AB13" i="26"/>
  <c r="AA13" i="26"/>
  <c r="Z13" i="26"/>
  <c r="Y13" i="26"/>
  <c r="X13" i="26"/>
  <c r="W13" i="26"/>
  <c r="V13" i="26"/>
  <c r="U13" i="26"/>
  <c r="D147" i="32" l="1"/>
  <c r="C147" i="32"/>
  <c r="AG13" i="26"/>
  <c r="D55" i="32"/>
  <c r="D89" i="32"/>
  <c r="C89" i="32"/>
  <c r="C86" i="32"/>
  <c r="D45" i="32"/>
  <c r="D37" i="32"/>
  <c r="C37" i="32"/>
  <c r="C29" i="32"/>
  <c r="D19" i="32"/>
  <c r="C19" i="32"/>
  <c r="D8" i="32"/>
  <c r="C8" i="32"/>
  <c r="AE11" i="24" l="1"/>
  <c r="AD11" i="24"/>
  <c r="AC11" i="24"/>
  <c r="AB11" i="24"/>
  <c r="AA11" i="24"/>
  <c r="Y11" i="24"/>
  <c r="X11" i="24"/>
  <c r="W11" i="24"/>
  <c r="V11" i="24"/>
  <c r="U11" i="24"/>
  <c r="D24" i="31"/>
  <c r="C24" i="31"/>
  <c r="AG11" i="24" l="1"/>
  <c r="C36" i="30"/>
  <c r="C20" i="30"/>
  <c r="C9" i="30"/>
  <c r="C283" i="29"/>
  <c r="C274" i="29"/>
  <c r="C298" i="29"/>
  <c r="S7" i="1" l="1"/>
  <c r="D261" i="29" l="1"/>
  <c r="C261" i="29"/>
  <c r="AE8" i="25" l="1"/>
  <c r="AD8" i="25"/>
  <c r="AC8" i="25"/>
  <c r="AB8" i="25"/>
  <c r="AA8" i="25"/>
  <c r="Y8" i="25"/>
  <c r="X8" i="25"/>
  <c r="W8" i="25"/>
  <c r="V8" i="25"/>
  <c r="U8" i="25"/>
  <c r="AE13" i="1"/>
  <c r="AD13" i="1"/>
  <c r="AC13" i="1"/>
  <c r="AG13" i="1" s="1"/>
  <c r="AB13" i="1"/>
  <c r="AA13" i="1"/>
  <c r="Y13" i="1"/>
  <c r="X13" i="1"/>
  <c r="W13" i="1"/>
  <c r="V13" i="1"/>
  <c r="U13" i="1"/>
  <c r="AG8" i="25" l="1"/>
  <c r="AF9" i="28"/>
  <c r="AF8" i="28"/>
  <c r="AF7" i="28"/>
  <c r="AF6" i="28"/>
  <c r="AF5" i="28"/>
  <c r="Q9" i="28"/>
  <c r="Q8" i="28"/>
  <c r="Q7" i="28"/>
  <c r="Q6" i="28"/>
  <c r="Q5" i="28"/>
  <c r="AF12" i="26"/>
  <c r="AF11" i="26"/>
  <c r="AF10" i="26"/>
  <c r="AF9" i="26"/>
  <c r="AF8" i="26"/>
  <c r="AF7" i="26"/>
  <c r="AF6" i="26"/>
  <c r="AF5" i="26"/>
  <c r="Q12" i="26"/>
  <c r="Q11" i="26"/>
  <c r="Q10" i="26"/>
  <c r="Q9" i="26"/>
  <c r="Q8" i="26"/>
  <c r="Q7" i="26"/>
  <c r="Q6" i="26"/>
  <c r="Q5" i="26"/>
  <c r="AF10" i="24"/>
  <c r="AF9" i="24"/>
  <c r="AF8" i="24"/>
  <c r="AF7" i="24"/>
  <c r="AF6" i="24"/>
  <c r="AF5" i="24"/>
  <c r="Q10" i="24"/>
  <c r="Q9" i="24"/>
  <c r="Q8" i="24"/>
  <c r="Q7" i="24"/>
  <c r="Q6" i="24"/>
  <c r="Q5" i="24"/>
  <c r="K7" i="25"/>
  <c r="AF7" i="25"/>
  <c r="AF6" i="25"/>
  <c r="AF5" i="25"/>
  <c r="Q7" i="25"/>
  <c r="Q6" i="25"/>
  <c r="Q5" i="25"/>
  <c r="AF12" i="1"/>
  <c r="AF11" i="1"/>
  <c r="AF10" i="1"/>
  <c r="AF9" i="1"/>
  <c r="AF8" i="1"/>
  <c r="AF7" i="1"/>
  <c r="AF6" i="1"/>
  <c r="AF5" i="1"/>
  <c r="Q11" i="1"/>
  <c r="Q10" i="1"/>
  <c r="Q9" i="1"/>
  <c r="Q8" i="1"/>
  <c r="Q7" i="1"/>
  <c r="Q6" i="1"/>
  <c r="Q5" i="1"/>
  <c r="AG9" i="28"/>
  <c r="AG8" i="28"/>
  <c r="AG7" i="28"/>
  <c r="AG6" i="28"/>
  <c r="AG5" i="28"/>
  <c r="R9" i="28"/>
  <c r="R8" i="28"/>
  <c r="R7" i="28"/>
  <c r="R6" i="28"/>
  <c r="R5" i="28"/>
  <c r="AG12" i="26"/>
  <c r="AG11" i="26"/>
  <c r="AG10" i="26"/>
  <c r="AG9" i="26"/>
  <c r="AG8" i="26"/>
  <c r="AG7" i="26"/>
  <c r="AG6" i="26"/>
  <c r="AG5" i="26"/>
  <c r="R12" i="26"/>
  <c r="R11" i="26"/>
  <c r="R10" i="26"/>
  <c r="R9" i="26"/>
  <c r="R8" i="26"/>
  <c r="R7" i="26"/>
  <c r="R6" i="26"/>
  <c r="R5" i="26"/>
  <c r="AG10" i="24"/>
  <c r="AG9" i="24"/>
  <c r="AG8" i="24"/>
  <c r="AG7" i="24"/>
  <c r="AG6" i="24"/>
  <c r="R10" i="24"/>
  <c r="R9" i="24"/>
  <c r="R8" i="24"/>
  <c r="R7" i="24"/>
  <c r="R6" i="24"/>
  <c r="AG7" i="25"/>
  <c r="AG6" i="25"/>
  <c r="AG5" i="25"/>
  <c r="R7" i="25"/>
  <c r="R6" i="25"/>
  <c r="R5" i="25"/>
  <c r="AG12" i="1"/>
  <c r="AG11" i="1"/>
  <c r="AG10" i="1"/>
  <c r="AG9" i="1"/>
  <c r="AG8" i="1"/>
  <c r="AG7" i="1"/>
  <c r="AG6" i="1"/>
  <c r="AG5" i="1"/>
  <c r="R11" i="1"/>
  <c r="R10" i="1"/>
  <c r="R9" i="1"/>
  <c r="R8" i="1"/>
  <c r="R7" i="1"/>
  <c r="R6" i="1"/>
  <c r="R5" i="1"/>
  <c r="AD12" i="23"/>
  <c r="AD11" i="23"/>
  <c r="AD10" i="23"/>
  <c r="AD9" i="23"/>
  <c r="AD8" i="23"/>
  <c r="AD7" i="23"/>
  <c r="AD6" i="23"/>
  <c r="AE5" i="23"/>
  <c r="AD5" i="23"/>
  <c r="Q12" i="23"/>
  <c r="Q11" i="23"/>
  <c r="Q10" i="23"/>
  <c r="R9" i="23"/>
  <c r="Q9" i="23"/>
  <c r="Q8" i="23"/>
  <c r="Q7" i="23"/>
  <c r="Q6" i="23"/>
  <c r="Q5" i="23"/>
  <c r="Z9" i="28"/>
  <c r="K9" i="28"/>
  <c r="Z8" i="28"/>
  <c r="K8" i="28"/>
  <c r="Z7" i="28"/>
  <c r="K7" i="28"/>
  <c r="Z6" i="28"/>
  <c r="K6" i="28"/>
  <c r="Z5" i="28"/>
  <c r="K5" i="28"/>
  <c r="Z12" i="26"/>
  <c r="K12" i="26"/>
  <c r="Z11" i="26"/>
  <c r="K11" i="26"/>
  <c r="Z10" i="26"/>
  <c r="K10" i="26"/>
  <c r="Z9" i="26"/>
  <c r="K9" i="26"/>
  <c r="Z8" i="26"/>
  <c r="K8" i="26"/>
  <c r="Z7" i="26"/>
  <c r="K7" i="26"/>
  <c r="Z6" i="26"/>
  <c r="K6" i="26"/>
  <c r="Z5" i="26"/>
  <c r="K5" i="26"/>
  <c r="Z7" i="25"/>
  <c r="Z6" i="25"/>
  <c r="K6" i="25"/>
  <c r="Z5" i="25"/>
  <c r="Z10" i="24"/>
  <c r="AH10" i="24" s="1"/>
  <c r="K10" i="24"/>
  <c r="Z9" i="24"/>
  <c r="AH9" i="24" s="1"/>
  <c r="K9" i="24"/>
  <c r="Z8" i="24"/>
  <c r="K8" i="24"/>
  <c r="K7" i="24"/>
  <c r="Z6" i="24"/>
  <c r="K6" i="24"/>
  <c r="Z5" i="24"/>
  <c r="K5" i="24"/>
  <c r="X12" i="23"/>
  <c r="AE12" i="23" s="1"/>
  <c r="K12" i="23"/>
  <c r="R12" i="23" s="1"/>
  <c r="X11" i="23"/>
  <c r="AE11" i="23" s="1"/>
  <c r="K11" i="23"/>
  <c r="R11" i="23" s="1"/>
  <c r="X10" i="23"/>
  <c r="AE10" i="23" s="1"/>
  <c r="K10" i="23"/>
  <c r="R10" i="23" s="1"/>
  <c r="X9" i="23"/>
  <c r="AE9" i="23" s="1"/>
  <c r="K9" i="23"/>
  <c r="X8" i="23"/>
  <c r="AE8" i="23" s="1"/>
  <c r="X7" i="23"/>
  <c r="AE7" i="23" s="1"/>
  <c r="K7" i="23"/>
  <c r="R7" i="23" s="1"/>
  <c r="X6" i="23"/>
  <c r="AE6" i="23" s="1"/>
  <c r="X5" i="23"/>
  <c r="K5" i="23"/>
  <c r="R5" i="23" s="1"/>
  <c r="AH5" i="26" l="1"/>
  <c r="AF13" i="26"/>
  <c r="AH13" i="26" s="1"/>
  <c r="AH5" i="24"/>
  <c r="Z11" i="24"/>
  <c r="AH6" i="24"/>
  <c r="S5" i="24"/>
  <c r="AF11" i="24"/>
  <c r="AH11" i="24" s="1"/>
  <c r="AF8" i="25"/>
  <c r="AH8" i="25" s="1"/>
  <c r="Z8" i="25"/>
  <c r="S7" i="25"/>
  <c r="AF13" i="1"/>
  <c r="AH8" i="24"/>
  <c r="AH8" i="26"/>
  <c r="AH6" i="28"/>
  <c r="AH5" i="28"/>
  <c r="S8" i="28"/>
  <c r="S7" i="28"/>
  <c r="S9" i="28"/>
  <c r="S5" i="28"/>
  <c r="AH10" i="26"/>
  <c r="AH11" i="26"/>
  <c r="S8" i="26"/>
  <c r="S7" i="26"/>
  <c r="AH7" i="26"/>
  <c r="AH12" i="26"/>
  <c r="AH9" i="26"/>
  <c r="AH6" i="26"/>
  <c r="S11" i="26"/>
  <c r="S12" i="26"/>
  <c r="S9" i="26"/>
  <c r="S5" i="26"/>
  <c r="S10" i="26"/>
  <c r="S6" i="26"/>
  <c r="AH7" i="24"/>
  <c r="S10" i="24"/>
  <c r="S8" i="24"/>
  <c r="S9" i="24"/>
  <c r="S7" i="24"/>
  <c r="S6" i="24"/>
  <c r="AH7" i="25"/>
  <c r="AH6" i="25"/>
  <c r="AH5" i="25"/>
  <c r="S6" i="25"/>
  <c r="S5" i="25"/>
  <c r="Z6" i="1"/>
  <c r="AH6" i="1" s="1"/>
  <c r="K6" i="1"/>
  <c r="S6" i="1" s="1"/>
  <c r="Z5" i="1"/>
  <c r="K5" i="1"/>
  <c r="S5" i="1" s="1"/>
  <c r="Z9" i="1"/>
  <c r="AH9" i="1" s="1"/>
  <c r="K9" i="1"/>
  <c r="S9" i="1" s="1"/>
  <c r="AH5" i="1" l="1"/>
  <c r="S11" i="1" l="1"/>
  <c r="S10" i="1"/>
  <c r="K8" i="1"/>
  <c r="S8" i="1" s="1"/>
  <c r="K7" i="1"/>
  <c r="Z12" i="1"/>
  <c r="AH12" i="1" s="1"/>
  <c r="Z11" i="1"/>
  <c r="AH11" i="1" s="1"/>
  <c r="Z10" i="1"/>
  <c r="AH10" i="1" s="1"/>
  <c r="Z8" i="1"/>
  <c r="AH8" i="1" s="1"/>
  <c r="Z7" i="1"/>
  <c r="AH7" i="1" l="1"/>
  <c r="Z13" i="1"/>
  <c r="AH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MROMERO</author>
    <author>Usuario</author>
  </authors>
  <commentList>
    <comment ref="C5" authorId="0" shapeId="0" xr:uid="{66A9853E-AE2E-467F-A307-4BB44EC37B46}">
      <text>
        <r>
          <rPr>
            <b/>
            <sz val="9"/>
            <color indexed="81"/>
            <rFont val="Tahoma"/>
            <family val="2"/>
          </rPr>
          <t>MROMERO:</t>
        </r>
        <r>
          <rPr>
            <sz val="9"/>
            <color indexed="81"/>
            <rFont val="Tahoma"/>
            <family val="2"/>
          </rPr>
          <t xml:space="preserve">
Ajustada. A marzo eran  1200</t>
        </r>
      </text>
    </comment>
    <comment ref="H5" authorId="0" shapeId="0" xr:uid="{D563DB61-6CF0-407A-92A7-3FCF4606F943}">
      <text>
        <r>
          <rPr>
            <b/>
            <sz val="9"/>
            <color indexed="81"/>
            <rFont val="Tahoma"/>
            <family val="2"/>
          </rPr>
          <t>MROMERO:</t>
        </r>
        <r>
          <rPr>
            <sz val="9"/>
            <color indexed="81"/>
            <rFont val="Tahoma"/>
            <family val="2"/>
          </rPr>
          <t xml:space="preserve">
Meta ajustada. A marzo era 220</t>
        </r>
      </text>
    </comment>
    <comment ref="I5" authorId="0" shapeId="0" xr:uid="{8583DCB9-A480-46B6-A535-F1AD73CD4E8F}">
      <text>
        <r>
          <rPr>
            <b/>
            <sz val="9"/>
            <color indexed="81"/>
            <rFont val="Tahoma"/>
            <family val="2"/>
          </rPr>
          <t>MROMERO:</t>
        </r>
        <r>
          <rPr>
            <sz val="9"/>
            <color indexed="81"/>
            <rFont val="Tahoma"/>
            <family val="2"/>
          </rPr>
          <t xml:space="preserve">
Meta ajustada. A marzo era 238</t>
        </r>
      </text>
    </comment>
    <comment ref="J5" authorId="0" shapeId="0" xr:uid="{28A3FC08-8987-4377-92B5-D4FBBB171FCF}">
      <text>
        <r>
          <rPr>
            <b/>
            <sz val="9"/>
            <color indexed="81"/>
            <rFont val="Tahoma"/>
            <family val="2"/>
          </rPr>
          <t>MROMERO:</t>
        </r>
        <r>
          <rPr>
            <sz val="9"/>
            <color indexed="81"/>
            <rFont val="Tahoma"/>
            <family val="2"/>
          </rPr>
          <t xml:space="preserve">
Meta ajustada. A marzo era 329</t>
        </r>
      </text>
    </comment>
    <comment ref="W5" authorId="0" shapeId="0" xr:uid="{7F6614C2-8DFC-4FB5-8EE2-5416B444DD21}">
      <text>
        <r>
          <rPr>
            <b/>
            <sz val="9"/>
            <color indexed="81"/>
            <rFont val="Tahoma"/>
            <family val="2"/>
          </rPr>
          <t>MROMERO:</t>
        </r>
        <r>
          <rPr>
            <sz val="9"/>
            <color indexed="81"/>
            <rFont val="Tahoma"/>
            <family val="2"/>
          </rPr>
          <t xml:space="preserve">
Meta ajustada. A marzo era 1110</t>
        </r>
      </text>
    </comment>
    <comment ref="X5" authorId="0" shapeId="0" xr:uid="{24ED5366-A4CC-4DA5-98B4-8D45956859DC}">
      <text>
        <r>
          <rPr>
            <b/>
            <sz val="9"/>
            <color indexed="81"/>
            <rFont val="Tahoma"/>
            <family val="2"/>
          </rPr>
          <t>MROMERO:</t>
        </r>
        <r>
          <rPr>
            <sz val="9"/>
            <color indexed="81"/>
            <rFont val="Tahoma"/>
            <family val="2"/>
          </rPr>
          <t xml:space="preserve">
Meta ajustada. A marzo era 1100</t>
        </r>
      </text>
    </comment>
    <comment ref="W6" authorId="0" shapeId="0" xr:uid="{642E95DA-6B72-4169-BC78-AC480F39C48D}">
      <text>
        <r>
          <rPr>
            <b/>
            <sz val="9"/>
            <color indexed="81"/>
            <rFont val="Tahoma"/>
            <family val="2"/>
          </rPr>
          <t>MROMERO:</t>
        </r>
        <r>
          <rPr>
            <sz val="9"/>
            <color indexed="81"/>
            <rFont val="Tahoma"/>
            <family val="2"/>
          </rPr>
          <t xml:space="preserve">
Meta ajustada. A marzo era 139</t>
        </r>
      </text>
    </comment>
    <comment ref="X6" authorId="0" shapeId="0" xr:uid="{D1158A3E-E27E-4283-BE4E-2D4303F35057}">
      <text>
        <r>
          <rPr>
            <b/>
            <sz val="9"/>
            <color indexed="81"/>
            <rFont val="Tahoma"/>
            <family val="2"/>
          </rPr>
          <t>MROMERO:</t>
        </r>
        <r>
          <rPr>
            <sz val="9"/>
            <color indexed="81"/>
            <rFont val="Tahoma"/>
            <family val="2"/>
          </rPr>
          <t xml:space="preserve">
Meta ajustada. A marzo era 100</t>
        </r>
      </text>
    </comment>
    <comment ref="W7" authorId="0" shapeId="0" xr:uid="{896DA8DF-1E4B-4D7C-9E0D-924915576B01}">
      <text>
        <r>
          <rPr>
            <b/>
            <sz val="9"/>
            <color indexed="81"/>
            <rFont val="Tahoma"/>
            <family val="2"/>
          </rPr>
          <t>MROMERO:</t>
        </r>
        <r>
          <rPr>
            <sz val="9"/>
            <color indexed="81"/>
            <rFont val="Tahoma"/>
            <family val="2"/>
          </rPr>
          <t xml:space="preserve">
Meta ajustada. Inicial a marzo 314
</t>
        </r>
      </text>
    </comment>
    <comment ref="X7" authorId="0" shapeId="0" xr:uid="{51B151E2-741C-4672-A0F1-00F8D09ABC8B}">
      <text>
        <r>
          <rPr>
            <b/>
            <sz val="9"/>
            <color indexed="81"/>
            <rFont val="Tahoma"/>
            <family val="2"/>
          </rPr>
          <t>MROMERO:</t>
        </r>
        <r>
          <rPr>
            <sz val="9"/>
            <color indexed="81"/>
            <rFont val="Tahoma"/>
            <family val="2"/>
          </rPr>
          <t xml:space="preserve">
Meta ajustada. Inicial a marzo 2022 473</t>
        </r>
      </text>
    </comment>
    <comment ref="W8" authorId="0" shapeId="0" xr:uid="{72A5F5FB-78D9-45C3-845D-7D393C5E5372}">
      <text>
        <r>
          <rPr>
            <b/>
            <sz val="9"/>
            <color indexed="81"/>
            <rFont val="Tahoma"/>
            <family val="2"/>
          </rPr>
          <t>MROMERO:</t>
        </r>
        <r>
          <rPr>
            <sz val="9"/>
            <color indexed="81"/>
            <rFont val="Tahoma"/>
            <family val="2"/>
          </rPr>
          <t xml:space="preserve">
Meta ajustada. Inicial a marzo 74</t>
        </r>
      </text>
    </comment>
    <comment ref="X8" authorId="0" shapeId="0" xr:uid="{10881678-22BC-4D22-87CB-0C6504320B56}">
      <text>
        <r>
          <rPr>
            <b/>
            <sz val="9"/>
            <color indexed="81"/>
            <rFont val="Tahoma"/>
            <family val="2"/>
          </rPr>
          <t>MROMERO:</t>
        </r>
        <r>
          <rPr>
            <sz val="9"/>
            <color indexed="81"/>
            <rFont val="Tahoma"/>
            <family val="2"/>
          </rPr>
          <t xml:space="preserve">
Meta ajustada. Inicial a  marzo 2022 30
</t>
        </r>
      </text>
    </comment>
    <comment ref="W9" authorId="0" shapeId="0" xr:uid="{722292EA-FE97-4125-A3C7-572E1261A8AC}">
      <text>
        <r>
          <rPr>
            <b/>
            <sz val="9"/>
            <color indexed="81"/>
            <rFont val="Tahoma"/>
            <family val="2"/>
          </rPr>
          <t>MROMERO:</t>
        </r>
        <r>
          <rPr>
            <sz val="9"/>
            <color indexed="81"/>
            <rFont val="Tahoma"/>
            <family val="2"/>
          </rPr>
          <t xml:space="preserve">
Meta ajustada. Inicial  a Marzo 538
</t>
        </r>
      </text>
    </comment>
    <comment ref="X9" authorId="0" shapeId="0" xr:uid="{4BAEC00B-E7AB-4377-9D8F-F3A918495415}">
      <text>
        <r>
          <rPr>
            <b/>
            <sz val="9"/>
            <color indexed="81"/>
            <rFont val="Tahoma"/>
            <family val="2"/>
          </rPr>
          <t>MROMERO:</t>
        </r>
        <r>
          <rPr>
            <sz val="9"/>
            <color indexed="81"/>
            <rFont val="Tahoma"/>
            <family val="2"/>
          </rPr>
          <t xml:space="preserve">
Meta ajustada. Inicial a marzo 300
</t>
        </r>
      </text>
    </comment>
    <comment ref="C10" authorId="0" shapeId="0" xr:uid="{8FA0D11B-1A1C-4BBD-9532-999FAEF57D52}">
      <text>
        <r>
          <rPr>
            <b/>
            <sz val="9"/>
            <color indexed="81"/>
            <rFont val="Tahoma"/>
            <family val="2"/>
          </rPr>
          <t>MROMERO:</t>
        </r>
        <r>
          <rPr>
            <sz val="9"/>
            <color indexed="81"/>
            <rFont val="Tahoma"/>
            <family val="2"/>
          </rPr>
          <t xml:space="preserve">
Ajustada. A marzo eran  1,022</t>
        </r>
      </text>
    </comment>
    <comment ref="H10" authorId="0" shapeId="0" xr:uid="{19FD84D8-0B15-4FC8-AD3C-C7A2B2BDD797}">
      <text>
        <r>
          <rPr>
            <b/>
            <sz val="9"/>
            <color indexed="81"/>
            <rFont val="Tahoma"/>
            <family val="2"/>
          </rPr>
          <t>MROMERO:</t>
        </r>
        <r>
          <rPr>
            <sz val="9"/>
            <color indexed="81"/>
            <rFont val="Tahoma"/>
            <family val="2"/>
          </rPr>
          <t xml:space="preserve">
Meta ajustada. A marzo era 354</t>
        </r>
      </text>
    </comment>
    <comment ref="I10" authorId="0" shapeId="0" xr:uid="{8D46EEC0-B342-4493-9758-BB45C9D21977}">
      <text>
        <r>
          <rPr>
            <b/>
            <sz val="9"/>
            <color indexed="81"/>
            <rFont val="Tahoma"/>
            <family val="2"/>
          </rPr>
          <t>MROMERO:</t>
        </r>
        <r>
          <rPr>
            <sz val="9"/>
            <color indexed="81"/>
            <rFont val="Tahoma"/>
            <family val="2"/>
          </rPr>
          <t xml:space="preserve">
Meta ajustada. A marzo era 207</t>
        </r>
      </text>
    </comment>
    <comment ref="J10" authorId="0" shapeId="0" xr:uid="{B2CD2725-F9AB-4075-8259-9C6AD7DD007F}">
      <text>
        <r>
          <rPr>
            <b/>
            <sz val="9"/>
            <color indexed="81"/>
            <rFont val="Tahoma"/>
            <family val="2"/>
          </rPr>
          <t>MROMERO:</t>
        </r>
        <r>
          <rPr>
            <sz val="9"/>
            <color indexed="81"/>
            <rFont val="Tahoma"/>
            <family val="2"/>
          </rPr>
          <t xml:space="preserve">
Meta ajustada. A marzo era 151
</t>
        </r>
      </text>
    </comment>
    <comment ref="W10" authorId="0" shapeId="0" xr:uid="{98391E86-F226-4ACB-BE3D-BF2FAD11F022}">
      <text>
        <r>
          <rPr>
            <b/>
            <sz val="9"/>
            <color indexed="81"/>
            <rFont val="Tahoma"/>
            <family val="2"/>
          </rPr>
          <t>MROMERO:</t>
        </r>
        <r>
          <rPr>
            <sz val="9"/>
            <color indexed="81"/>
            <rFont val="Tahoma"/>
            <family val="2"/>
          </rPr>
          <t xml:space="preserve">
Meta ajustada. A marzo era 1878</t>
        </r>
      </text>
    </comment>
    <comment ref="X10" authorId="0" shapeId="0" xr:uid="{3CDE9BD8-41AB-46A9-8AFA-E524B7ABDBF0}">
      <text>
        <r>
          <rPr>
            <b/>
            <sz val="9"/>
            <color indexed="81"/>
            <rFont val="Tahoma"/>
            <family val="2"/>
          </rPr>
          <t>MROMERO:</t>
        </r>
        <r>
          <rPr>
            <sz val="9"/>
            <color indexed="81"/>
            <rFont val="Tahoma"/>
            <family val="2"/>
          </rPr>
          <t xml:space="preserve">
Meta ajustada. A marzo era 668</t>
        </r>
      </text>
    </comment>
    <comment ref="C11" authorId="0" shapeId="0" xr:uid="{63E739DE-4B00-43D1-B609-677F722DF3FA}">
      <text>
        <r>
          <rPr>
            <b/>
            <sz val="9"/>
            <color indexed="81"/>
            <rFont val="Tahoma"/>
            <family val="2"/>
          </rPr>
          <t>MROMERO:</t>
        </r>
        <r>
          <rPr>
            <sz val="9"/>
            <color indexed="81"/>
            <rFont val="Tahoma"/>
            <family val="2"/>
          </rPr>
          <t xml:space="preserve">
Ajustada. A marzo eran 284</t>
        </r>
      </text>
    </comment>
    <comment ref="H11" authorId="0" shapeId="0" xr:uid="{BBAA8C85-5638-4CC7-B331-072BE3F52A45}">
      <text>
        <r>
          <rPr>
            <b/>
            <sz val="9"/>
            <color indexed="81"/>
            <rFont val="Tahoma"/>
            <family val="2"/>
          </rPr>
          <t>MROMERO:</t>
        </r>
        <r>
          <rPr>
            <sz val="9"/>
            <color indexed="81"/>
            <rFont val="Tahoma"/>
            <family val="2"/>
          </rPr>
          <t xml:space="preserve">
Meta ajustada. A marzo era  103</t>
        </r>
      </text>
    </comment>
    <comment ref="I11" authorId="0" shapeId="0" xr:uid="{6FBABD0E-D996-48F5-B668-820F73CBD272}">
      <text>
        <r>
          <rPr>
            <b/>
            <sz val="9"/>
            <color indexed="81"/>
            <rFont val="Tahoma"/>
            <family val="2"/>
          </rPr>
          <t>MROMERO:</t>
        </r>
        <r>
          <rPr>
            <sz val="9"/>
            <color indexed="81"/>
            <rFont val="Tahoma"/>
            <family val="2"/>
          </rPr>
          <t xml:space="preserve">
Meta ajustada. A marzo era 59</t>
        </r>
      </text>
    </comment>
    <comment ref="J11" authorId="0" shapeId="0" xr:uid="{2990D3C1-121D-495B-A6D7-DE38EE7CE3D6}">
      <text>
        <r>
          <rPr>
            <b/>
            <sz val="9"/>
            <color indexed="81"/>
            <rFont val="Tahoma"/>
            <family val="2"/>
          </rPr>
          <t>MROMERO:</t>
        </r>
        <r>
          <rPr>
            <sz val="9"/>
            <color indexed="81"/>
            <rFont val="Tahoma"/>
            <family val="2"/>
          </rPr>
          <t xml:space="preserve">
Meta ajustada. A marzo era 10</t>
        </r>
      </text>
    </comment>
    <comment ref="L11" authorId="1" shapeId="0" xr:uid="{856BA5EB-3FB1-4A09-BCE4-2C2636F37881}">
      <text>
        <r>
          <rPr>
            <b/>
            <sz val="9"/>
            <color indexed="81"/>
            <rFont val="Tahoma"/>
            <family val="2"/>
          </rPr>
          <t>Usuario:</t>
        </r>
        <r>
          <rPr>
            <sz val="9"/>
            <color indexed="81"/>
            <rFont val="Tahoma"/>
            <family val="2"/>
          </rPr>
          <t xml:space="preserve">
dónde se ve reflejada la que quedó faltando?</t>
        </r>
      </text>
    </comment>
    <comment ref="X11" authorId="0" shapeId="0" xr:uid="{D6C40ADF-9D3F-46A2-9D8D-127C19E3497F}">
      <text>
        <r>
          <rPr>
            <b/>
            <sz val="9"/>
            <color indexed="81"/>
            <rFont val="Tahoma"/>
            <family val="2"/>
          </rPr>
          <t>MROMERO:</t>
        </r>
        <r>
          <rPr>
            <sz val="9"/>
            <color indexed="81"/>
            <rFont val="Tahoma"/>
            <family val="2"/>
          </rPr>
          <t xml:space="preserve">
Meta ajustada. A marzo era 97</t>
        </r>
      </text>
    </comment>
    <comment ref="W12" authorId="0" shapeId="0" xr:uid="{7650C4D5-8C7D-4218-906E-DEBA6BA56A60}">
      <text>
        <r>
          <rPr>
            <b/>
            <sz val="9"/>
            <color indexed="81"/>
            <rFont val="Tahoma"/>
            <family val="2"/>
          </rPr>
          <t>MROMERO:</t>
        </r>
        <r>
          <rPr>
            <sz val="9"/>
            <color indexed="81"/>
            <rFont val="Tahoma"/>
            <family val="2"/>
          </rPr>
          <t xml:space="preserve">
Meta ajustada.. Inicialmente a marzo era 54
</t>
        </r>
      </text>
    </comment>
    <comment ref="X12" authorId="0" shapeId="0" xr:uid="{56DD22E7-3A99-41B4-AF50-C2C5251C731E}">
      <text>
        <r>
          <rPr>
            <b/>
            <sz val="9"/>
            <color indexed="81"/>
            <rFont val="Tahoma"/>
            <family val="2"/>
          </rPr>
          <t>MROMERO:</t>
        </r>
        <r>
          <rPr>
            <sz val="9"/>
            <color indexed="81"/>
            <rFont val="Tahoma"/>
            <family val="2"/>
          </rPr>
          <t xml:space="preserve">
Meta ajustada. Inicial  a marzo 200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MROMERO</author>
  </authors>
  <commentList>
    <comment ref="I5" authorId="0" shapeId="0" xr:uid="{0B9001A5-2C12-4CEC-B92D-CFD2979FEC5E}">
      <text>
        <r>
          <rPr>
            <b/>
            <sz val="9"/>
            <color indexed="81"/>
            <rFont val="Tahoma"/>
            <family val="2"/>
          </rPr>
          <t>MROMERO:</t>
        </r>
        <r>
          <rPr>
            <sz val="9"/>
            <color indexed="81"/>
            <rFont val="Tahoma"/>
            <family val="2"/>
          </rPr>
          <t xml:space="preserve">
Meta ajustada. Inicial a marzo 0,14</t>
        </r>
      </text>
    </comment>
    <comment ref="J5" authorId="0" shapeId="0" xr:uid="{EFA09BD2-C23B-42A6-ADAD-930F8E53253A}">
      <text>
        <r>
          <rPr>
            <b/>
            <sz val="9"/>
            <color indexed="81"/>
            <rFont val="Tahoma"/>
            <family val="2"/>
          </rPr>
          <t>MROMERO:</t>
        </r>
        <r>
          <rPr>
            <sz val="9"/>
            <color indexed="81"/>
            <rFont val="Tahoma"/>
            <family val="2"/>
          </rPr>
          <t xml:space="preserve">
Meta ajustada. Inicial a marzo 0,43</t>
        </r>
      </text>
    </comment>
    <comment ref="W5" authorId="0" shapeId="0" xr:uid="{ED9BE0ED-B17B-43C3-B5B8-1C9E9413AB45}">
      <text>
        <r>
          <rPr>
            <b/>
            <sz val="9"/>
            <color indexed="81"/>
            <rFont val="Tahoma"/>
            <family val="2"/>
          </rPr>
          <t>MROMERO:</t>
        </r>
        <r>
          <rPr>
            <sz val="9"/>
            <color indexed="81"/>
            <rFont val="Tahoma"/>
            <family val="2"/>
          </rPr>
          <t xml:space="preserve">
Meta ajustada. Inicial a marzo 367</t>
        </r>
      </text>
    </comment>
    <comment ref="X5" authorId="0" shapeId="0" xr:uid="{5E769A6D-0EB2-47CC-AF30-D231E05A5809}">
      <text>
        <r>
          <rPr>
            <b/>
            <sz val="9"/>
            <color indexed="81"/>
            <rFont val="Tahoma"/>
            <family val="2"/>
          </rPr>
          <t>MROMERO:</t>
        </r>
        <r>
          <rPr>
            <sz val="9"/>
            <color indexed="81"/>
            <rFont val="Tahoma"/>
            <family val="2"/>
          </rPr>
          <t xml:space="preserve">
Meta ajustada. Inicial a marzo 165</t>
        </r>
      </text>
    </comment>
    <comment ref="I6" authorId="0" shapeId="0" xr:uid="{366D8D94-7BF7-41C0-B752-5AB59D10CD64}">
      <text>
        <r>
          <rPr>
            <b/>
            <sz val="9"/>
            <color indexed="81"/>
            <rFont val="Tahoma"/>
            <family val="2"/>
          </rPr>
          <t>MROMERO:</t>
        </r>
        <r>
          <rPr>
            <sz val="9"/>
            <color indexed="81"/>
            <rFont val="Tahoma"/>
            <family val="2"/>
          </rPr>
          <t xml:space="preserve">
Meta ajustada. Inicial a marzo 0,29</t>
        </r>
      </text>
    </comment>
    <comment ref="J6" authorId="0" shapeId="0" xr:uid="{C4A285AB-52A8-4D12-931C-461BE725F8ED}">
      <text>
        <r>
          <rPr>
            <b/>
            <sz val="9"/>
            <color indexed="81"/>
            <rFont val="Tahoma"/>
            <family val="2"/>
          </rPr>
          <t>MROMERO:</t>
        </r>
        <r>
          <rPr>
            <sz val="9"/>
            <color indexed="81"/>
            <rFont val="Tahoma"/>
            <family val="2"/>
          </rPr>
          <t xml:space="preserve">
Meta ajustada. Inicial a marzo 0,14</t>
        </r>
      </text>
    </comment>
    <comment ref="W6" authorId="0" shapeId="0" xr:uid="{644A2536-D396-434B-87E4-D6BB618D92F5}">
      <text>
        <r>
          <rPr>
            <b/>
            <sz val="9"/>
            <color indexed="81"/>
            <rFont val="Tahoma"/>
            <family val="2"/>
          </rPr>
          <t>MROMERO:</t>
        </r>
        <r>
          <rPr>
            <sz val="9"/>
            <color indexed="81"/>
            <rFont val="Tahoma"/>
            <family val="2"/>
          </rPr>
          <t xml:space="preserve">
Meta ajustada. Inicial a marzo 79</t>
        </r>
      </text>
    </comment>
    <comment ref="X6" authorId="0" shapeId="0" xr:uid="{71EFC51E-4C2E-4215-86AA-F35D68B29347}">
      <text>
        <r>
          <rPr>
            <b/>
            <sz val="9"/>
            <color indexed="81"/>
            <rFont val="Tahoma"/>
            <family val="2"/>
          </rPr>
          <t>MROMERO:</t>
        </r>
        <r>
          <rPr>
            <sz val="9"/>
            <color indexed="81"/>
            <rFont val="Tahoma"/>
            <family val="2"/>
          </rPr>
          <t xml:space="preserve">
Meta ajustada. Inicial a marzo 75
</t>
        </r>
      </text>
    </comment>
    <comment ref="I7" authorId="0" shapeId="0" xr:uid="{E84DAE86-17EE-4E83-8A48-0F70C00ACAF6}">
      <text>
        <r>
          <rPr>
            <b/>
            <sz val="9"/>
            <color indexed="81"/>
            <rFont val="Tahoma"/>
            <family val="2"/>
          </rPr>
          <t>MROMERO:</t>
        </r>
        <r>
          <rPr>
            <sz val="9"/>
            <color indexed="81"/>
            <rFont val="Tahoma"/>
            <family val="2"/>
          </rPr>
          <t xml:space="preserve">
Meta ajustada. Inicial a marzo 67,75</t>
        </r>
      </text>
    </comment>
    <comment ref="J7" authorId="0" shapeId="0" xr:uid="{30EA5B67-501F-4EA7-BEEF-8EB0009C32F0}">
      <text>
        <r>
          <rPr>
            <b/>
            <sz val="9"/>
            <color indexed="81"/>
            <rFont val="Tahoma"/>
            <family val="2"/>
          </rPr>
          <t>MROMERO:</t>
        </r>
        <r>
          <rPr>
            <sz val="9"/>
            <color indexed="81"/>
            <rFont val="Tahoma"/>
            <family val="2"/>
          </rPr>
          <t xml:space="preserve">
Meta ajustada. Inicial a marzo 5.06</t>
        </r>
      </text>
    </comment>
    <comment ref="W7" authorId="0" shapeId="0" xr:uid="{37979599-A63A-4B49-B9B2-A3B8DF616416}">
      <text>
        <r>
          <rPr>
            <b/>
            <sz val="9"/>
            <color indexed="81"/>
            <rFont val="Tahoma"/>
            <family val="2"/>
          </rPr>
          <t>MROMERO:</t>
        </r>
        <r>
          <rPr>
            <sz val="9"/>
            <color indexed="81"/>
            <rFont val="Tahoma"/>
            <family val="2"/>
          </rPr>
          <t xml:space="preserve">
Meta ajustada. Inicial a marzo 3279</t>
        </r>
      </text>
    </comment>
    <comment ref="X7" authorId="0" shapeId="0" xr:uid="{2E240B0C-C4E6-4ADE-9453-DB4138B4C598}">
      <text>
        <r>
          <rPr>
            <b/>
            <sz val="9"/>
            <color indexed="81"/>
            <rFont val="Tahoma"/>
            <family val="2"/>
          </rPr>
          <t>MROMERO:</t>
        </r>
        <r>
          <rPr>
            <sz val="9"/>
            <color indexed="81"/>
            <rFont val="Tahoma"/>
            <family val="2"/>
          </rPr>
          <t xml:space="preserve">
Meta ajustada. Inicial a marzo 160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MROMERO</author>
  </authors>
  <commentList>
    <comment ref="I7" authorId="0" shapeId="0" xr:uid="{A3872754-C951-4466-B760-CC0D23917B4A}">
      <text>
        <r>
          <rPr>
            <b/>
            <sz val="9"/>
            <color indexed="81"/>
            <rFont val="Tahoma"/>
            <family val="2"/>
          </rPr>
          <t>MROMERO:</t>
        </r>
        <r>
          <rPr>
            <sz val="9"/>
            <color indexed="81"/>
            <rFont val="Tahoma"/>
            <family val="2"/>
          </rPr>
          <t xml:space="preserve">
Meta ajustada. Inicial a marzo 69,4</t>
        </r>
      </text>
    </comment>
    <comment ref="J7" authorId="0" shapeId="0" xr:uid="{AAD24740-EA55-4BB6-8CFA-3458FDD5C790}">
      <text>
        <r>
          <rPr>
            <b/>
            <sz val="9"/>
            <color indexed="81"/>
            <rFont val="Tahoma"/>
            <family val="2"/>
          </rPr>
          <t>MROMERO:</t>
        </r>
        <r>
          <rPr>
            <sz val="9"/>
            <color indexed="81"/>
            <rFont val="Tahoma"/>
            <family val="2"/>
          </rPr>
          <t xml:space="preserve">
Meta ajustada. Inicial a marzo 0</t>
        </r>
      </text>
    </comment>
    <comment ref="W7" authorId="0" shapeId="0" xr:uid="{0ECBAEE5-2D03-4494-915B-8DD8CC49A5C9}">
      <text>
        <r>
          <rPr>
            <b/>
            <sz val="9"/>
            <color indexed="81"/>
            <rFont val="Tahoma"/>
            <family val="2"/>
          </rPr>
          <t>MROMERO:</t>
        </r>
        <r>
          <rPr>
            <sz val="9"/>
            <color indexed="81"/>
            <rFont val="Tahoma"/>
            <family val="2"/>
          </rPr>
          <t xml:space="preserve">
Meta ajustada. Inicial a marzo 352</t>
        </r>
      </text>
    </comment>
    <comment ref="X7" authorId="0" shapeId="0" xr:uid="{CC229654-071F-4F4E-BB0F-76DD6F1CEB71}">
      <text>
        <r>
          <rPr>
            <b/>
            <sz val="9"/>
            <color indexed="81"/>
            <rFont val="Tahoma"/>
            <family val="2"/>
          </rPr>
          <t>MROMERO:</t>
        </r>
        <r>
          <rPr>
            <sz val="9"/>
            <color indexed="81"/>
            <rFont val="Tahoma"/>
            <family val="2"/>
          </rPr>
          <t xml:space="preserve">
Meta ajustada. Inicial a marzo 218</t>
        </r>
      </text>
    </comment>
    <comment ref="Y7" authorId="0" shapeId="0" xr:uid="{3C681D2B-B596-488E-A136-93009D014272}">
      <text>
        <r>
          <rPr>
            <b/>
            <sz val="9"/>
            <color indexed="81"/>
            <rFont val="Tahoma"/>
            <family val="2"/>
          </rPr>
          <t>MROMERO:</t>
        </r>
        <r>
          <rPr>
            <sz val="9"/>
            <color indexed="81"/>
            <rFont val="Tahoma"/>
            <family val="2"/>
          </rPr>
          <t xml:space="preserve">
Meta ajustada. Inicial a marzo 0</t>
        </r>
      </text>
    </comment>
    <comment ref="I8" authorId="0" shapeId="0" xr:uid="{A61D1360-38F9-4A1F-B2D3-3BC29DC96531}">
      <text>
        <r>
          <rPr>
            <b/>
            <sz val="9"/>
            <color indexed="81"/>
            <rFont val="Tahoma"/>
            <family val="2"/>
          </rPr>
          <t>MROMERO:</t>
        </r>
        <r>
          <rPr>
            <sz val="9"/>
            <color indexed="81"/>
            <rFont val="Tahoma"/>
            <family val="2"/>
          </rPr>
          <t xml:space="preserve">
Meta ajustada. Inicial a marzo 3</t>
        </r>
      </text>
    </comment>
    <comment ref="J8" authorId="0" shapeId="0" xr:uid="{4E60503E-9692-46D2-95B4-F1A6405BA56B}">
      <text>
        <r>
          <rPr>
            <b/>
            <sz val="9"/>
            <color indexed="81"/>
            <rFont val="Tahoma"/>
            <family val="2"/>
          </rPr>
          <t>MROMERO:</t>
        </r>
        <r>
          <rPr>
            <sz val="9"/>
            <color indexed="81"/>
            <rFont val="Tahoma"/>
            <family val="2"/>
          </rPr>
          <t xml:space="preserve">
Meta ajustada. Inicial a marzo 0</t>
        </r>
      </text>
    </comment>
    <comment ref="W8" authorId="0" shapeId="0" xr:uid="{FD0E9674-6AD3-4232-A8BB-578EF9D5CD95}">
      <text>
        <r>
          <rPr>
            <b/>
            <sz val="9"/>
            <color indexed="81"/>
            <rFont val="Tahoma"/>
            <family val="2"/>
          </rPr>
          <t>MROMERO:</t>
        </r>
        <r>
          <rPr>
            <sz val="9"/>
            <color indexed="81"/>
            <rFont val="Tahoma"/>
            <family val="2"/>
          </rPr>
          <t xml:space="preserve">
Meta ajustada. Inicial a marzo 56</t>
        </r>
      </text>
    </comment>
    <comment ref="X8" authorId="0" shapeId="0" xr:uid="{3745BD1E-1E76-4D52-8CF9-E26902A7712C}">
      <text>
        <r>
          <rPr>
            <b/>
            <sz val="9"/>
            <color indexed="81"/>
            <rFont val="Tahoma"/>
            <family val="2"/>
          </rPr>
          <t>MROMERO:</t>
        </r>
        <r>
          <rPr>
            <sz val="9"/>
            <color indexed="81"/>
            <rFont val="Tahoma"/>
            <family val="2"/>
          </rPr>
          <t xml:space="preserve">
Meta ajustada. Inicial a marzo 40</t>
        </r>
      </text>
    </comment>
    <comment ref="Y8" authorId="0" shapeId="0" xr:uid="{89C114AF-EDAF-444A-9F8A-52FE9356C7FE}">
      <text>
        <r>
          <rPr>
            <b/>
            <sz val="9"/>
            <color indexed="81"/>
            <rFont val="Tahoma"/>
            <family val="2"/>
          </rPr>
          <t>MROMERO:</t>
        </r>
        <r>
          <rPr>
            <sz val="9"/>
            <color indexed="81"/>
            <rFont val="Tahoma"/>
            <family val="2"/>
          </rPr>
          <t xml:space="preserve">
Meta ajustada. Inicial a marzo 0</t>
        </r>
      </text>
    </comment>
    <comment ref="H9" authorId="0" shapeId="0" xr:uid="{5298E01F-E31D-4B6C-A04A-58AD84C661EB}">
      <text>
        <r>
          <rPr>
            <b/>
            <sz val="9"/>
            <color indexed="81"/>
            <rFont val="Tahoma"/>
            <family val="2"/>
          </rPr>
          <t>MROMERO:</t>
        </r>
        <r>
          <rPr>
            <sz val="9"/>
            <color indexed="81"/>
            <rFont val="Tahoma"/>
            <family val="2"/>
          </rPr>
          <t xml:space="preserve">
Meta ajustada. Inicial a marzo 11</t>
        </r>
      </text>
    </comment>
    <comment ref="I9" authorId="0" shapeId="0" xr:uid="{E15FB901-F1C2-4985-82D8-C63E783102BB}">
      <text>
        <r>
          <rPr>
            <b/>
            <sz val="9"/>
            <color indexed="81"/>
            <rFont val="Tahoma"/>
            <family val="2"/>
          </rPr>
          <t>MROMERO:</t>
        </r>
        <r>
          <rPr>
            <sz val="9"/>
            <color indexed="81"/>
            <rFont val="Tahoma"/>
            <family val="2"/>
          </rPr>
          <t xml:space="preserve">
Meta ajustada. Inicial a marzo 13</t>
        </r>
      </text>
    </comment>
    <comment ref="J9" authorId="0" shapeId="0" xr:uid="{1DC9A479-E702-4FFD-899B-77733ACCFC5E}">
      <text>
        <r>
          <rPr>
            <b/>
            <sz val="9"/>
            <color indexed="81"/>
            <rFont val="Tahoma"/>
            <family val="2"/>
          </rPr>
          <t>MROMERO:</t>
        </r>
        <r>
          <rPr>
            <sz val="9"/>
            <color indexed="81"/>
            <rFont val="Tahoma"/>
            <family val="2"/>
          </rPr>
          <t xml:space="preserve">
Meta ajustada. Inicial a marzo 5</t>
        </r>
      </text>
    </comment>
    <comment ref="W9" authorId="0" shapeId="0" xr:uid="{BFDF57EB-EB4D-4DEE-A99B-208DBA05F385}">
      <text>
        <r>
          <rPr>
            <b/>
            <sz val="9"/>
            <color indexed="81"/>
            <rFont val="Tahoma"/>
            <family val="2"/>
          </rPr>
          <t>MROMERO:</t>
        </r>
        <r>
          <rPr>
            <sz val="9"/>
            <color indexed="81"/>
            <rFont val="Tahoma"/>
            <family val="2"/>
          </rPr>
          <t xml:space="preserve">
Meta ajustada. Inicial a marzo 1162
</t>
        </r>
      </text>
    </comment>
    <comment ref="X9" authorId="0" shapeId="0" xr:uid="{353773BC-3357-466F-8172-1B32CC2F3FE3}">
      <text>
        <r>
          <rPr>
            <b/>
            <sz val="9"/>
            <color indexed="81"/>
            <rFont val="Tahoma"/>
            <family val="2"/>
          </rPr>
          <t>MROMERO:</t>
        </r>
        <r>
          <rPr>
            <sz val="9"/>
            <color indexed="81"/>
            <rFont val="Tahoma"/>
            <family val="2"/>
          </rPr>
          <t xml:space="preserve">
Meta ajustada. Inicial a marzo 580</t>
        </r>
      </text>
    </comment>
    <comment ref="I10" authorId="0" shapeId="0" xr:uid="{14B04B74-84A4-4AE4-9A59-091D4A88F4D2}">
      <text>
        <r>
          <rPr>
            <b/>
            <sz val="9"/>
            <color indexed="81"/>
            <rFont val="Tahoma"/>
            <family val="2"/>
          </rPr>
          <t>MROMERO:</t>
        </r>
        <r>
          <rPr>
            <sz val="9"/>
            <color indexed="81"/>
            <rFont val="Tahoma"/>
            <family val="2"/>
          </rPr>
          <t xml:space="preserve">
Meta ajustada. Inicial a marzo 0,25</t>
        </r>
      </text>
    </comment>
    <comment ref="J10" authorId="0" shapeId="0" xr:uid="{EC0362B9-0361-457B-83E7-EA523FAC3C35}">
      <text>
        <r>
          <rPr>
            <b/>
            <sz val="9"/>
            <color indexed="81"/>
            <rFont val="Tahoma"/>
            <family val="2"/>
          </rPr>
          <t>MROMERO:</t>
        </r>
        <r>
          <rPr>
            <sz val="9"/>
            <color indexed="81"/>
            <rFont val="Tahoma"/>
            <family val="2"/>
          </rPr>
          <t xml:space="preserve">
Meta ajustada. Inicial a marzo 0,05</t>
        </r>
      </text>
    </comment>
    <comment ref="X10" authorId="0" shapeId="0" xr:uid="{52FF9ECE-B093-47AC-BD7A-D970746C360D}">
      <text>
        <r>
          <rPr>
            <b/>
            <sz val="9"/>
            <color indexed="81"/>
            <rFont val="Tahoma"/>
            <family val="2"/>
          </rPr>
          <t>MROMERO:</t>
        </r>
        <r>
          <rPr>
            <sz val="9"/>
            <color indexed="81"/>
            <rFont val="Tahoma"/>
            <family val="2"/>
          </rPr>
          <t xml:space="preserve">
Meta ajustada. Inicial a marzo 403</t>
        </r>
      </text>
    </comment>
    <comment ref="Y10" authorId="0" shapeId="0" xr:uid="{B7C4F4F2-972B-41B7-88E7-326060D7113C}">
      <text>
        <r>
          <rPr>
            <b/>
            <sz val="9"/>
            <color indexed="81"/>
            <rFont val="Tahoma"/>
            <family val="2"/>
          </rPr>
          <t>MROMERO:</t>
        </r>
        <r>
          <rPr>
            <sz val="9"/>
            <color indexed="81"/>
            <rFont val="Tahoma"/>
            <family val="2"/>
          </rPr>
          <t xml:space="preserve">
Meta ajustada. Inicial a marzo 87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MROMERO</author>
    <author>Romero</author>
  </authors>
  <commentList>
    <comment ref="J5" authorId="0" shapeId="0" xr:uid="{EC53D2AE-30AC-4414-B582-CEC08F8F9DBB}">
      <text>
        <r>
          <rPr>
            <b/>
            <sz val="9"/>
            <color indexed="81"/>
            <rFont val="Tahoma"/>
            <family val="2"/>
          </rPr>
          <t>MROMERO:</t>
        </r>
        <r>
          <rPr>
            <sz val="9"/>
            <color indexed="81"/>
            <rFont val="Tahoma"/>
            <family val="2"/>
          </rPr>
          <t xml:space="preserve">
Meta ajustada. Inicial a marzo 0,2</t>
        </r>
      </text>
    </comment>
    <comment ref="W5" authorId="0" shapeId="0" xr:uid="{1763F2B2-5D87-4ED3-AB90-2D7DA38C377D}">
      <text>
        <r>
          <rPr>
            <b/>
            <sz val="9"/>
            <color indexed="81"/>
            <rFont val="Tahoma"/>
            <family val="2"/>
          </rPr>
          <t>MROMERO:</t>
        </r>
        <r>
          <rPr>
            <sz val="9"/>
            <color indexed="81"/>
            <rFont val="Tahoma"/>
            <family val="2"/>
          </rPr>
          <t xml:space="preserve">
Meta ajustada. Inicial a marzo 199</t>
        </r>
      </text>
    </comment>
    <comment ref="X5" authorId="0" shapeId="0" xr:uid="{173A62E5-1AC8-4242-B87E-BD47D170B559}">
      <text>
        <r>
          <rPr>
            <b/>
            <sz val="9"/>
            <color indexed="81"/>
            <rFont val="Tahoma"/>
            <family val="2"/>
          </rPr>
          <t>MROMERO:</t>
        </r>
        <r>
          <rPr>
            <sz val="9"/>
            <color indexed="81"/>
            <rFont val="Tahoma"/>
            <family val="2"/>
          </rPr>
          <t xml:space="preserve">
Meta ajustada. Inicial a marzo 220</t>
        </r>
      </text>
    </comment>
    <comment ref="Y5" authorId="0" shapeId="0" xr:uid="{884DC5A1-B96E-4C3D-8E01-DBD488FC0239}">
      <text>
        <r>
          <rPr>
            <b/>
            <sz val="9"/>
            <color indexed="81"/>
            <rFont val="Tahoma"/>
            <family val="2"/>
          </rPr>
          <t>MROMERO:</t>
        </r>
        <r>
          <rPr>
            <sz val="9"/>
            <color indexed="81"/>
            <rFont val="Tahoma"/>
            <family val="2"/>
          </rPr>
          <t xml:space="preserve">
Meta ajustada. Inicial a marzo 120</t>
        </r>
      </text>
    </comment>
    <comment ref="W6" authorId="0" shapeId="0" xr:uid="{26A47362-1D4A-428B-B6E7-72E2FE9B7923}">
      <text>
        <r>
          <rPr>
            <b/>
            <sz val="9"/>
            <color indexed="81"/>
            <rFont val="Tahoma"/>
            <family val="2"/>
          </rPr>
          <t>MROMERO:</t>
        </r>
        <r>
          <rPr>
            <sz val="9"/>
            <color indexed="81"/>
            <rFont val="Tahoma"/>
            <family val="2"/>
          </rPr>
          <t xml:space="preserve">
Meta ajustada. Inicial a marzo 59</t>
        </r>
      </text>
    </comment>
    <comment ref="X6" authorId="0" shapeId="0" xr:uid="{3F18E6CA-7374-4711-BE99-B5F73D17F3AC}">
      <text>
        <r>
          <rPr>
            <b/>
            <sz val="9"/>
            <color indexed="81"/>
            <rFont val="Tahoma"/>
            <family val="2"/>
          </rPr>
          <t>MROMERO:</t>
        </r>
        <r>
          <rPr>
            <sz val="9"/>
            <color indexed="81"/>
            <rFont val="Tahoma"/>
            <family val="2"/>
          </rPr>
          <t xml:space="preserve">
Meta ajustada. Inicial a marzo 125</t>
        </r>
      </text>
    </comment>
    <comment ref="C7" authorId="0" shapeId="0" xr:uid="{3664A709-21DA-46F8-8AD9-5C5253B9924F}">
      <text>
        <r>
          <rPr>
            <b/>
            <sz val="9"/>
            <color indexed="81"/>
            <rFont val="Tahoma"/>
            <family val="2"/>
          </rPr>
          <t>MROMERO:</t>
        </r>
        <r>
          <rPr>
            <sz val="9"/>
            <color indexed="81"/>
            <rFont val="Tahoma"/>
            <family val="2"/>
          </rPr>
          <t xml:space="preserve">
Meta ajustada. Inicial a marzo 1,520</t>
        </r>
      </text>
    </comment>
    <comment ref="H7" authorId="0" shapeId="0" xr:uid="{8C3C5805-B7F2-4395-9C48-E72259DA3C1C}">
      <text>
        <r>
          <rPr>
            <b/>
            <sz val="9"/>
            <color indexed="81"/>
            <rFont val="Tahoma"/>
            <family val="2"/>
          </rPr>
          <t>MROMERO:</t>
        </r>
        <r>
          <rPr>
            <sz val="9"/>
            <color indexed="81"/>
            <rFont val="Tahoma"/>
            <family val="2"/>
          </rPr>
          <t xml:space="preserve">
Meta ajustada. Inicial a marzo 400</t>
        </r>
      </text>
    </comment>
    <comment ref="I7" authorId="0" shapeId="0" xr:uid="{94A944D6-DD40-4171-BD1E-296D9B503628}">
      <text>
        <r>
          <rPr>
            <b/>
            <sz val="9"/>
            <color indexed="81"/>
            <rFont val="Tahoma"/>
            <family val="2"/>
          </rPr>
          <t>MROMERO:</t>
        </r>
        <r>
          <rPr>
            <sz val="9"/>
            <color indexed="81"/>
            <rFont val="Tahoma"/>
            <family val="2"/>
          </rPr>
          <t xml:space="preserve">
Meta ajustada. Inicial a marzo 400</t>
        </r>
      </text>
    </comment>
    <comment ref="J7" authorId="0" shapeId="0" xr:uid="{5DF2E15C-5EA9-419E-A8EE-B64B2F8F0E64}">
      <text>
        <r>
          <rPr>
            <b/>
            <sz val="9"/>
            <color indexed="81"/>
            <rFont val="Tahoma"/>
            <family val="2"/>
          </rPr>
          <t>MROMERO:</t>
        </r>
        <r>
          <rPr>
            <sz val="9"/>
            <color indexed="81"/>
            <rFont val="Tahoma"/>
            <family val="2"/>
          </rPr>
          <t xml:space="preserve">
Meta ajustada. Inicial a marzo 172
</t>
        </r>
      </text>
    </comment>
    <comment ref="W7" authorId="0" shapeId="0" xr:uid="{2925551C-04E8-4055-9EE4-BC8662B75826}">
      <text>
        <r>
          <rPr>
            <b/>
            <sz val="9"/>
            <color indexed="81"/>
            <rFont val="Tahoma"/>
            <family val="2"/>
          </rPr>
          <t>MROMERO:</t>
        </r>
        <r>
          <rPr>
            <sz val="9"/>
            <color indexed="81"/>
            <rFont val="Tahoma"/>
            <family val="2"/>
          </rPr>
          <t xml:space="preserve">
Meta ajustada. Inicial a marzo 754
</t>
        </r>
      </text>
    </comment>
    <comment ref="X7" authorId="0" shapeId="0" xr:uid="{114C37BB-C964-4958-9C7E-E28B8E230A8D}">
      <text>
        <r>
          <rPr>
            <b/>
            <sz val="9"/>
            <color indexed="81"/>
            <rFont val="Tahoma"/>
            <family val="2"/>
          </rPr>
          <t>MROMERO:</t>
        </r>
        <r>
          <rPr>
            <sz val="9"/>
            <color indexed="81"/>
            <rFont val="Tahoma"/>
            <family val="2"/>
          </rPr>
          <t xml:space="preserve">
Meta ajustada. Inicial a marzo 240</t>
        </r>
      </text>
    </comment>
    <comment ref="W8" authorId="0" shapeId="0" xr:uid="{1A3E7144-1758-4525-83A0-782E355B554B}">
      <text>
        <r>
          <rPr>
            <b/>
            <sz val="9"/>
            <color indexed="81"/>
            <rFont val="Tahoma"/>
            <family val="2"/>
          </rPr>
          <t>MROMERO:</t>
        </r>
        <r>
          <rPr>
            <sz val="9"/>
            <color indexed="81"/>
            <rFont val="Tahoma"/>
            <family val="2"/>
          </rPr>
          <t xml:space="preserve">
Meta ajustada. Inicial a marzo 60</t>
        </r>
      </text>
    </comment>
    <comment ref="X8" authorId="0" shapeId="0" xr:uid="{AD5B9340-CC36-47B4-9BDC-25982E2A477A}">
      <text>
        <r>
          <rPr>
            <b/>
            <sz val="9"/>
            <color indexed="81"/>
            <rFont val="Tahoma"/>
            <family val="2"/>
          </rPr>
          <t>MROMERO:</t>
        </r>
        <r>
          <rPr>
            <sz val="9"/>
            <color indexed="81"/>
            <rFont val="Tahoma"/>
            <family val="2"/>
          </rPr>
          <t xml:space="preserve">
Meta ajustada. Inicial a marzo 225</t>
        </r>
      </text>
    </comment>
    <comment ref="C9" authorId="0" shapeId="0" xr:uid="{07188237-8286-4283-920C-83AE34E8FE24}">
      <text>
        <r>
          <rPr>
            <b/>
            <sz val="9"/>
            <color indexed="81"/>
            <rFont val="Tahoma"/>
            <family val="2"/>
          </rPr>
          <t>MROMERO:</t>
        </r>
        <r>
          <rPr>
            <sz val="9"/>
            <color indexed="81"/>
            <rFont val="Tahoma"/>
            <family val="2"/>
          </rPr>
          <t xml:space="preserve">
Meta ajustada. Inicial a marzo 8</t>
        </r>
      </text>
    </comment>
    <comment ref="H9" authorId="0" shapeId="0" xr:uid="{8E2A690D-9C48-44C0-A840-1C83A9B81A63}">
      <text>
        <r>
          <rPr>
            <b/>
            <sz val="9"/>
            <color indexed="81"/>
            <rFont val="Tahoma"/>
            <family val="2"/>
          </rPr>
          <t>MROMERO:</t>
        </r>
        <r>
          <rPr>
            <sz val="9"/>
            <color indexed="81"/>
            <rFont val="Tahoma"/>
            <family val="2"/>
          </rPr>
          <t xml:space="preserve">
Meta ajustada. Inicial a marzo 2</t>
        </r>
      </text>
    </comment>
    <comment ref="W9" authorId="0" shapeId="0" xr:uid="{B8486CD9-8C6B-41D9-9FD5-FEAA8C8E5567}">
      <text>
        <r>
          <rPr>
            <b/>
            <sz val="9"/>
            <color indexed="81"/>
            <rFont val="Tahoma"/>
            <family val="2"/>
          </rPr>
          <t>MROMERO:</t>
        </r>
        <r>
          <rPr>
            <sz val="9"/>
            <color indexed="81"/>
            <rFont val="Tahoma"/>
            <family val="2"/>
          </rPr>
          <t xml:space="preserve">
Meta ajustada. Inicial a marzo 133</t>
        </r>
      </text>
    </comment>
    <comment ref="X9" authorId="0" shapeId="0" xr:uid="{2C220D41-A3A4-4832-A461-6E80AF4DDD04}">
      <text>
        <r>
          <rPr>
            <b/>
            <sz val="9"/>
            <color indexed="81"/>
            <rFont val="Tahoma"/>
            <family val="2"/>
          </rPr>
          <t>MROMERO:</t>
        </r>
        <r>
          <rPr>
            <sz val="9"/>
            <color indexed="81"/>
            <rFont val="Tahoma"/>
            <family val="2"/>
          </rPr>
          <t xml:space="preserve">
Meta ajustada. Inicial a marzo 100</t>
        </r>
      </text>
    </comment>
    <comment ref="H10" authorId="0" shapeId="0" xr:uid="{A2512E39-3730-4542-8C4A-2AD36D494968}">
      <text>
        <r>
          <rPr>
            <b/>
            <sz val="9"/>
            <color indexed="81"/>
            <rFont val="Tahoma"/>
            <family val="2"/>
          </rPr>
          <t>MROMERO:</t>
        </r>
        <r>
          <rPr>
            <sz val="9"/>
            <color indexed="81"/>
            <rFont val="Tahoma"/>
            <family val="2"/>
          </rPr>
          <t xml:space="preserve">
Meta ajustada. Inicial a marzo 0,3</t>
        </r>
      </text>
    </comment>
    <comment ref="I10" authorId="0" shapeId="0" xr:uid="{EB1A8DD9-BD4B-475D-9357-ADBB706BFFE3}">
      <text>
        <r>
          <rPr>
            <b/>
            <sz val="9"/>
            <color indexed="81"/>
            <rFont val="Tahoma"/>
            <family val="2"/>
          </rPr>
          <t>MROMERO:</t>
        </r>
        <r>
          <rPr>
            <sz val="9"/>
            <color indexed="81"/>
            <rFont val="Tahoma"/>
            <family val="2"/>
          </rPr>
          <t xml:space="preserve">
Meta ajustada. Inicial a marzo 0,4</t>
        </r>
      </text>
    </comment>
    <comment ref="W10" authorId="0" shapeId="0" xr:uid="{D7E900DC-A04B-41F0-96E4-818147B3A87B}">
      <text>
        <r>
          <rPr>
            <b/>
            <sz val="9"/>
            <color indexed="81"/>
            <rFont val="Tahoma"/>
            <family val="2"/>
          </rPr>
          <t>MROMERO:</t>
        </r>
        <r>
          <rPr>
            <sz val="9"/>
            <color indexed="81"/>
            <rFont val="Tahoma"/>
            <family val="2"/>
          </rPr>
          <t xml:space="preserve">
Meta ajustada. Inicial a marzo 299</t>
        </r>
      </text>
    </comment>
    <comment ref="X10" authorId="0" shapeId="0" xr:uid="{3770C6C8-ADF4-47B6-B10A-4628F22A45A2}">
      <text>
        <r>
          <rPr>
            <b/>
            <sz val="9"/>
            <color indexed="81"/>
            <rFont val="Tahoma"/>
            <family val="2"/>
          </rPr>
          <t>MROMERO:</t>
        </r>
        <r>
          <rPr>
            <sz val="9"/>
            <color indexed="81"/>
            <rFont val="Tahoma"/>
            <family val="2"/>
          </rPr>
          <t xml:space="preserve">
Meta ajustada. Inicial a marzo 630</t>
        </r>
      </text>
    </comment>
    <comment ref="I11" authorId="0" shapeId="0" xr:uid="{3F0845D5-E9D0-43D1-A692-AEA21A241B54}">
      <text>
        <r>
          <rPr>
            <b/>
            <sz val="9"/>
            <color indexed="81"/>
            <rFont val="Tahoma"/>
            <family val="2"/>
          </rPr>
          <t>MROMERO:</t>
        </r>
        <r>
          <rPr>
            <sz val="9"/>
            <color indexed="81"/>
            <rFont val="Tahoma"/>
            <family val="2"/>
          </rPr>
          <t xml:space="preserve">
Meta ajustada. Inicial a marzo 4</t>
        </r>
      </text>
    </comment>
    <comment ref="J11" authorId="0" shapeId="0" xr:uid="{4D4406FE-BF9C-4F4C-933C-AF7D6D9282CC}">
      <text>
        <r>
          <rPr>
            <b/>
            <sz val="9"/>
            <color indexed="81"/>
            <rFont val="Tahoma"/>
            <family val="2"/>
          </rPr>
          <t>MROMERO:</t>
        </r>
        <r>
          <rPr>
            <sz val="9"/>
            <color indexed="81"/>
            <rFont val="Tahoma"/>
            <family val="2"/>
          </rPr>
          <t xml:space="preserve">
Meta ajustada. Inicial a marzo 5</t>
        </r>
      </text>
    </comment>
    <comment ref="X11" authorId="0" shapeId="0" xr:uid="{5E63BFD2-592C-4F97-8625-FB0E3C10D38F}">
      <text>
        <r>
          <rPr>
            <b/>
            <sz val="9"/>
            <color indexed="81"/>
            <rFont val="Tahoma"/>
            <family val="2"/>
          </rPr>
          <t>MROMERO:</t>
        </r>
        <r>
          <rPr>
            <sz val="9"/>
            <color indexed="81"/>
            <rFont val="Tahoma"/>
            <family val="2"/>
          </rPr>
          <t xml:space="preserve">
Meta ajustada. Inicial a marzo 260</t>
        </r>
      </text>
    </comment>
    <comment ref="C12" authorId="1" shapeId="0" xr:uid="{2EA7E117-4D4A-4544-BF33-12B7E9C3C959}">
      <text>
        <r>
          <rPr>
            <b/>
            <sz val="9"/>
            <color indexed="81"/>
            <rFont val="Tahoma"/>
            <family val="2"/>
          </rPr>
          <t>Romero:</t>
        </r>
        <r>
          <rPr>
            <sz val="9"/>
            <color indexed="81"/>
            <rFont val="Tahoma"/>
            <family val="2"/>
          </rPr>
          <t xml:space="preserve">
Meta ajustada. Inicial a marzo 4. En el informe refieren 5 procesos</t>
        </r>
      </text>
    </comment>
    <comment ref="I12" authorId="0" shapeId="0" xr:uid="{D07B8BD1-E9DA-4641-B656-CFFF1FD9C173}">
      <text>
        <r>
          <rPr>
            <b/>
            <sz val="9"/>
            <color indexed="81"/>
            <rFont val="Tahoma"/>
            <family val="2"/>
          </rPr>
          <t>MROMERO:</t>
        </r>
        <r>
          <rPr>
            <sz val="9"/>
            <color indexed="81"/>
            <rFont val="Tahoma"/>
            <family val="2"/>
          </rPr>
          <t xml:space="preserve">
Meta ajustada. Inicial a marzo1</t>
        </r>
      </text>
    </comment>
    <comment ref="W12" authorId="0" shapeId="0" xr:uid="{F7D17C0E-BB73-477C-A9C7-E6B51FC65A7F}">
      <text>
        <r>
          <rPr>
            <b/>
            <sz val="9"/>
            <color indexed="81"/>
            <rFont val="Tahoma"/>
            <family val="2"/>
          </rPr>
          <t>MROMERO:</t>
        </r>
        <r>
          <rPr>
            <sz val="9"/>
            <color indexed="81"/>
            <rFont val="Tahoma"/>
            <family val="2"/>
          </rPr>
          <t xml:space="preserve">
Meta ajustada. Inicial a marzo 699</t>
        </r>
      </text>
    </comment>
    <comment ref="X12" authorId="0" shapeId="0" xr:uid="{E54C280A-E1B8-402D-8AD6-A72A37E56998}">
      <text>
        <r>
          <rPr>
            <b/>
            <sz val="9"/>
            <color indexed="81"/>
            <rFont val="Tahoma"/>
            <family val="2"/>
          </rPr>
          <t>MROMERO:</t>
        </r>
        <r>
          <rPr>
            <sz val="9"/>
            <color indexed="81"/>
            <rFont val="Tahoma"/>
            <family val="2"/>
          </rPr>
          <t xml:space="preserve">
Meta ajustada. Inicial a marzo 250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MROMERO</author>
  </authors>
  <commentList>
    <comment ref="C5" authorId="0" shapeId="0" xr:uid="{821EC4A6-E0EA-4364-86F5-3707A885F166}">
      <text>
        <r>
          <rPr>
            <b/>
            <sz val="9"/>
            <color indexed="81"/>
            <rFont val="Tahoma"/>
            <family val="2"/>
          </rPr>
          <t>MROMERO:</t>
        </r>
        <r>
          <rPr>
            <sz val="9"/>
            <color indexed="81"/>
            <rFont val="Tahoma"/>
            <family val="2"/>
          </rPr>
          <t xml:space="preserve">
Meta ajustada. Inicial a marzo 39</t>
        </r>
      </text>
    </comment>
    <comment ref="H5" authorId="0" shapeId="0" xr:uid="{AE71BD48-44E4-49C5-BB9C-1A0DC2A4E322}">
      <text>
        <r>
          <rPr>
            <b/>
            <sz val="9"/>
            <color indexed="81"/>
            <rFont val="Tahoma"/>
            <family val="2"/>
          </rPr>
          <t>MROMERO:</t>
        </r>
        <r>
          <rPr>
            <sz val="9"/>
            <color indexed="81"/>
            <rFont val="Tahoma"/>
            <family val="2"/>
          </rPr>
          <t xml:space="preserve">
Meta ajustada. Inicial a marzo 10</t>
        </r>
      </text>
    </comment>
    <comment ref="I5" authorId="0" shapeId="0" xr:uid="{F8D56364-C59B-4997-9398-56ED35FF2FF3}">
      <text>
        <r>
          <rPr>
            <b/>
            <sz val="9"/>
            <color indexed="81"/>
            <rFont val="Tahoma"/>
            <family val="2"/>
          </rPr>
          <t>MROMERO:</t>
        </r>
        <r>
          <rPr>
            <sz val="9"/>
            <color indexed="81"/>
            <rFont val="Tahoma"/>
            <family val="2"/>
          </rPr>
          <t xml:space="preserve">
Meta ajustada. Inicial a marzo 10</t>
        </r>
      </text>
    </comment>
    <comment ref="J5" authorId="0" shapeId="0" xr:uid="{29659631-83D4-4B31-9762-86FF876E0D9B}">
      <text>
        <r>
          <rPr>
            <b/>
            <sz val="9"/>
            <color indexed="81"/>
            <rFont val="Tahoma"/>
            <family val="2"/>
          </rPr>
          <t>MROMERO:</t>
        </r>
        <r>
          <rPr>
            <sz val="9"/>
            <color indexed="81"/>
            <rFont val="Tahoma"/>
            <family val="2"/>
          </rPr>
          <t xml:space="preserve">
Meta ajustada. Inicial a marzo 5</t>
        </r>
      </text>
    </comment>
    <comment ref="X5" authorId="0" shapeId="0" xr:uid="{98009ED3-01D9-4766-A4CA-E75630906753}">
      <text>
        <r>
          <rPr>
            <b/>
            <sz val="9"/>
            <color indexed="81"/>
            <rFont val="Tahoma"/>
            <family val="2"/>
          </rPr>
          <t>MROMERO:</t>
        </r>
        <r>
          <rPr>
            <sz val="9"/>
            <color indexed="81"/>
            <rFont val="Tahoma"/>
            <family val="2"/>
          </rPr>
          <t xml:space="preserve">
Meta ajustada. Inicial a marzo 120</t>
        </r>
      </text>
    </comment>
    <comment ref="C6" authorId="0" shapeId="0" xr:uid="{E8433257-11D7-4060-A2D4-3071565410E0}">
      <text>
        <r>
          <rPr>
            <b/>
            <sz val="9"/>
            <color indexed="81"/>
            <rFont val="Tahoma"/>
            <family val="2"/>
          </rPr>
          <t>MROMERO:</t>
        </r>
        <r>
          <rPr>
            <sz val="9"/>
            <color indexed="81"/>
            <rFont val="Tahoma"/>
            <family val="2"/>
          </rPr>
          <t xml:space="preserve">
Meta ajustada. Inicial a marzo 148</t>
        </r>
      </text>
    </comment>
    <comment ref="H6" authorId="0" shapeId="0" xr:uid="{20C43B88-E711-4322-91A1-78B8E4D330E0}">
      <text>
        <r>
          <rPr>
            <b/>
            <sz val="9"/>
            <color indexed="81"/>
            <rFont val="Tahoma"/>
            <family val="2"/>
          </rPr>
          <t>MROMERO:</t>
        </r>
        <r>
          <rPr>
            <sz val="9"/>
            <color indexed="81"/>
            <rFont val="Tahoma"/>
            <family val="2"/>
          </rPr>
          <t xml:space="preserve">
Meta ajustada. Inicial a marzo 40</t>
        </r>
      </text>
    </comment>
    <comment ref="I6" authorId="0" shapeId="0" xr:uid="{9AD47CE1-8972-444F-89AE-22AC4CEE8B7B}">
      <text>
        <r>
          <rPr>
            <b/>
            <sz val="9"/>
            <color indexed="81"/>
            <rFont val="Tahoma"/>
            <family val="2"/>
          </rPr>
          <t>MROMERO:</t>
        </r>
        <r>
          <rPr>
            <sz val="9"/>
            <color indexed="81"/>
            <rFont val="Tahoma"/>
            <family val="2"/>
          </rPr>
          <t xml:space="preserve">
Meta ajustada. Inicial a marzo 40</t>
        </r>
      </text>
    </comment>
    <comment ref="J6" authorId="0" shapeId="0" xr:uid="{5D47D087-7D3B-4CCC-965F-CB7B066638D9}">
      <text>
        <r>
          <rPr>
            <b/>
            <sz val="9"/>
            <color indexed="81"/>
            <rFont val="Tahoma"/>
            <family val="2"/>
          </rPr>
          <t>MROMERO:</t>
        </r>
        <r>
          <rPr>
            <sz val="9"/>
            <color indexed="81"/>
            <rFont val="Tahoma"/>
            <family val="2"/>
          </rPr>
          <t xml:space="preserve">
Meta ajustada. Inicial a marzo 14</t>
        </r>
      </text>
    </comment>
    <comment ref="X6" authorId="0" shapeId="0" xr:uid="{1E8548B0-E38B-437C-B363-AD0C411AC535}">
      <text>
        <r>
          <rPr>
            <b/>
            <sz val="9"/>
            <color indexed="81"/>
            <rFont val="Tahoma"/>
            <family val="2"/>
          </rPr>
          <t>MROMERO:</t>
        </r>
        <r>
          <rPr>
            <sz val="9"/>
            <color indexed="81"/>
            <rFont val="Tahoma"/>
            <family val="2"/>
          </rPr>
          <t xml:space="preserve">
Meta ajustada. Inicial a marzo 454</t>
        </r>
      </text>
    </comment>
    <comment ref="Y6" authorId="0" shapeId="0" xr:uid="{EE9D974A-3D1A-4E84-9CC0-86B506628EF9}">
      <text>
        <r>
          <rPr>
            <b/>
            <sz val="9"/>
            <color indexed="81"/>
            <rFont val="Tahoma"/>
            <family val="2"/>
          </rPr>
          <t>MROMERO:</t>
        </r>
        <r>
          <rPr>
            <sz val="9"/>
            <color indexed="81"/>
            <rFont val="Tahoma"/>
            <family val="2"/>
          </rPr>
          <t xml:space="preserve">
Meta ajustada. Inicial a marzo 368</t>
        </r>
      </text>
    </comment>
    <comment ref="H7" authorId="0" shapeId="0" xr:uid="{8F91E9A3-4A43-4970-8B7E-291CBBFFE2F3}">
      <text>
        <r>
          <rPr>
            <b/>
            <sz val="9"/>
            <color indexed="81"/>
            <rFont val="Tahoma"/>
            <family val="2"/>
          </rPr>
          <t>MROMERO:</t>
        </r>
        <r>
          <rPr>
            <sz val="9"/>
            <color indexed="81"/>
            <rFont val="Tahoma"/>
            <family val="2"/>
          </rPr>
          <t xml:space="preserve">
Meta ajustada. Inicial a marzo 0,2</t>
        </r>
      </text>
    </comment>
    <comment ref="I7" authorId="0" shapeId="0" xr:uid="{2BAF608E-B8B9-4D86-911F-1685952031DA}">
      <text>
        <r>
          <rPr>
            <b/>
            <sz val="9"/>
            <color indexed="81"/>
            <rFont val="Tahoma"/>
            <family val="2"/>
          </rPr>
          <t>MROMERO:</t>
        </r>
        <r>
          <rPr>
            <sz val="9"/>
            <color indexed="81"/>
            <rFont val="Tahoma"/>
            <family val="2"/>
          </rPr>
          <t xml:space="preserve">
Meta ajustada. Inicial a marzo 0,2</t>
        </r>
      </text>
    </comment>
    <comment ref="X7" authorId="0" shapeId="0" xr:uid="{2F2AA21C-FC04-4AE6-AC14-23D0D2E279B8}">
      <text>
        <r>
          <rPr>
            <b/>
            <sz val="9"/>
            <color indexed="81"/>
            <rFont val="Tahoma"/>
            <family val="2"/>
          </rPr>
          <t>MROMERO:</t>
        </r>
        <r>
          <rPr>
            <sz val="9"/>
            <color indexed="81"/>
            <rFont val="Tahoma"/>
            <family val="2"/>
          </rPr>
          <t xml:space="preserve">
Meta ajustada. Inicial a marzo 60</t>
        </r>
      </text>
    </comment>
    <comment ref="I8" authorId="0" shapeId="0" xr:uid="{0EB3B57F-9643-4A31-A18C-E95F372214A4}">
      <text>
        <r>
          <rPr>
            <b/>
            <sz val="9"/>
            <color indexed="81"/>
            <rFont val="Tahoma"/>
            <family val="2"/>
          </rPr>
          <t>MROMERO:</t>
        </r>
        <r>
          <rPr>
            <sz val="9"/>
            <color indexed="81"/>
            <rFont val="Tahoma"/>
            <family val="2"/>
          </rPr>
          <t xml:space="preserve">
Meta ajustada. Inicial a marzo 0,3</t>
        </r>
      </text>
    </comment>
    <comment ref="J8" authorId="0" shapeId="0" xr:uid="{DA06BAF7-8FA1-4491-BFA3-13FC8BDC9058}">
      <text>
        <r>
          <rPr>
            <b/>
            <sz val="9"/>
            <color indexed="81"/>
            <rFont val="Tahoma"/>
            <family val="2"/>
          </rPr>
          <t>MROMERO:</t>
        </r>
        <r>
          <rPr>
            <sz val="9"/>
            <color indexed="81"/>
            <rFont val="Tahoma"/>
            <family val="2"/>
          </rPr>
          <t xml:space="preserve">
Meta ajustada. Inicial a marzo 0,1</t>
        </r>
      </text>
    </comment>
    <comment ref="X8" authorId="0" shapeId="0" xr:uid="{983AE85D-F080-4B53-99AA-18C9C79FF95F}">
      <text>
        <r>
          <rPr>
            <b/>
            <sz val="9"/>
            <color indexed="81"/>
            <rFont val="Tahoma"/>
            <family val="2"/>
          </rPr>
          <t>MROMERO:</t>
        </r>
        <r>
          <rPr>
            <sz val="9"/>
            <color indexed="81"/>
            <rFont val="Tahoma"/>
            <family val="2"/>
          </rPr>
          <t xml:space="preserve">
Meta ajustada. Inicial a marzo 60</t>
        </r>
      </text>
    </comment>
    <comment ref="Y8" authorId="0" shapeId="0" xr:uid="{88937408-C578-4511-AB25-56E3B092E50B}">
      <text>
        <r>
          <rPr>
            <b/>
            <sz val="9"/>
            <color indexed="81"/>
            <rFont val="Tahoma"/>
            <family val="2"/>
          </rPr>
          <t>MROMERO:</t>
        </r>
        <r>
          <rPr>
            <sz val="9"/>
            <color indexed="81"/>
            <rFont val="Tahoma"/>
            <family val="2"/>
          </rPr>
          <t xml:space="preserve">
Meta ajustada. Inicial a marzo 60</t>
        </r>
      </text>
    </comment>
    <comment ref="I9" authorId="0" shapeId="0" xr:uid="{D40911F6-435B-45CF-95BD-1A1C009A13B6}">
      <text>
        <r>
          <rPr>
            <b/>
            <sz val="9"/>
            <color indexed="81"/>
            <rFont val="Tahoma"/>
            <family val="2"/>
          </rPr>
          <t>MROMERO:</t>
        </r>
        <r>
          <rPr>
            <sz val="9"/>
            <color indexed="81"/>
            <rFont val="Tahoma"/>
            <family val="2"/>
          </rPr>
          <t xml:space="preserve">
Meta ajustada. Inicial a marzo 12</t>
        </r>
      </text>
    </comment>
    <comment ref="J9" authorId="0" shapeId="0" xr:uid="{CFF55AE5-9FF0-44C8-8D4E-DC8C52920FDC}">
      <text>
        <r>
          <rPr>
            <b/>
            <sz val="9"/>
            <color indexed="81"/>
            <rFont val="Tahoma"/>
            <family val="2"/>
          </rPr>
          <t>MROMERO:</t>
        </r>
        <r>
          <rPr>
            <sz val="9"/>
            <color indexed="81"/>
            <rFont val="Tahoma"/>
            <family val="2"/>
          </rPr>
          <t xml:space="preserve">
Meta ajustada. Inicial a marzo 5</t>
        </r>
      </text>
    </comment>
    <comment ref="X9" authorId="0" shapeId="0" xr:uid="{CEB5391E-512D-449B-B467-25423E2E5F39}">
      <text>
        <r>
          <rPr>
            <b/>
            <sz val="9"/>
            <color indexed="81"/>
            <rFont val="Tahoma"/>
            <family val="2"/>
          </rPr>
          <t>MROMERO:</t>
        </r>
        <r>
          <rPr>
            <sz val="9"/>
            <color indexed="81"/>
            <rFont val="Tahoma"/>
            <family val="2"/>
          </rPr>
          <t xml:space="preserve">
Meta ajustada. Inicial a marzo 110</t>
        </r>
      </text>
    </comment>
  </commentList>
</comments>
</file>

<file path=xl/sharedStrings.xml><?xml version="1.0" encoding="utf-8"?>
<sst xmlns="http://schemas.openxmlformats.org/spreadsheetml/2006/main" count="1080" uniqueCount="691">
  <si>
    <t>No Proyecto</t>
  </si>
  <si>
    <t>Nombre del Proyecto de inversión</t>
  </si>
  <si>
    <t>Desarrollo y Fomento a las prácticas artísticas y culturales para dinamizar el centro de Bogotá</t>
  </si>
  <si>
    <t>Mejoramiento y Conservación de la infraestructura cultural pública para el disfrute del centro de Bogotá</t>
  </si>
  <si>
    <t>Desarrollo del Bronx Distrito Creativo en Bogotá</t>
  </si>
  <si>
    <t>Fortalecimiento del ecosistema de la economía cultural y creativa del centro de Bogotá</t>
  </si>
  <si>
    <t>Transformación Cultural de imaginarios del Centro de Bogotá</t>
  </si>
  <si>
    <t>Modernización de la Arquitectura Institucional de la FUGA</t>
  </si>
  <si>
    <t>Actividad</t>
  </si>
  <si>
    <t>8. Generación de contenidos audiovisuales para la promoción del centro, a través de alianzas interinstitucionales con medios de comunicación de la ciudad</t>
  </si>
  <si>
    <t>MAGNITUD</t>
  </si>
  <si>
    <t xml:space="preserve">EJECUCIÓN CUATRENIO </t>
  </si>
  <si>
    <t>PROGRAMACIÓN</t>
  </si>
  <si>
    <t>TOTAL PROGRAMACION CUATRENIO</t>
  </si>
  <si>
    <t>EJECUCIÓN</t>
  </si>
  <si>
    <t xml:space="preserve"> </t>
  </si>
  <si>
    <t>1. Ejecutar ruta de trabajo para la implementación del diseño y mejoras acorde a estándares determinados en los estudios y diseños.</t>
  </si>
  <si>
    <t>2. Efectuar las actividades de mantenimiento,  dotación de elementos, adecuaciones y apoyo para la conservación de la Infraestructura y bienes</t>
  </si>
  <si>
    <t>3. Implementar la Política de Gobierno Digital teniendo en cuenta factores relacionados con TIC para el Estado y TIC para la Sociedad, soportados en el manual de gobierno digital a partir de la Seguridad de la Información, Arquitectura Empresarial y Servicios Ciudadanos Digitales.</t>
  </si>
  <si>
    <t>4. Realizar la adquisición, renovación, desarrollo, soporte y mantenimiento de las herramientas asociadas a los activos de información hardware, software y servicios relacionados con infraestructura tecnológica de la entidad.</t>
  </si>
  <si>
    <t>5. Elaborar un estudio para el rediseño institucional y organizacional y las respectivas gestiones para buscar la aprobación del mismo ante las instancias competentes.</t>
  </si>
  <si>
    <t>6. Desarrollar el plan de trabajo para la implementación de las Políticas de Gestión y Desempeño articulado con el Sistema de Gestión.</t>
  </si>
  <si>
    <t>7. Diseñar e implementar una estrategia de comunicaciones que garantice el posicionamiento de la imagen institucional de la entidad</t>
  </si>
  <si>
    <t>Estructurar y gestionar articulaciones con entidades públicas y privadas para las intervenciones y generación de contenidos de cultura ciudadana, así como para la generación de redes de trabajo que dinamicen actividades de gestión del conocimiento y uso de los espacios de la Biblioteca.</t>
  </si>
  <si>
    <t>Desarrollar actividades de cultura ciudadana e iniciativas e intervenciones que aporten a las dinámicas creativas, culturales y académicas del centro y de la biblioteca de la entidad, así como la creación de contenidos de visibilización y comunicación para difundir estas prácticas.</t>
  </si>
  <si>
    <t>Elaborar el guion museográfico del Co-Laboratorio de Creación y Memoria</t>
  </si>
  <si>
    <t>Diseñar el modelo de operación del Museo de Memoria</t>
  </si>
  <si>
    <t>Adelantar actividades de visibilización del territorio del antiguo Bronx con enfoque comunitario para generar espacios de memoria, pedagogía y encuentro del Centro con la ciudad</t>
  </si>
  <si>
    <t xml:space="preserve">Meta Producto Plan Distrital de Desarrollo </t>
  </si>
  <si>
    <t>493: Desarrollar y mantener al 100% la capacidad institucional a través de la mejora en la infraestructura física, tecnológica y de gestión en beneficio de la ciudadanía.</t>
  </si>
  <si>
    <t>539: Realizar el 100% de las acciones para el fortalecimiento de la comunicación pública</t>
  </si>
  <si>
    <t>334 Implementar una (1) estrategia de integración en el centro de Bogotá, partiendo del Bronx, como piloto de cultura ciudadana para la confianza y la resignificación de los espacios públicos en convivencia con el entorno</t>
  </si>
  <si>
    <t>167: Diseñar e implementar dos (2) estrategias para reconocer, crear, fortalecer, consolidar y/o posicionar Distritos Creativos, así como espacios adecuados para el desarrollo de actividades culturales y creativas</t>
  </si>
  <si>
    <t>Ejecutar los primeros auxilios del Bien de Interés Cultural La Flauta.</t>
  </si>
  <si>
    <t>Elaborar los estudios y diseños de reforzamiento estructural y adecuación de los Bienes de Interés Cultural y del espacio público denominado la Milla.</t>
  </si>
  <si>
    <t>Ejecutar actividades de apropiación del espacio por parte de la comunidad así como las actividades de comunicación para difundir la agenda de las actividades de apropiación.</t>
  </si>
  <si>
    <t>Estructurar un modelo de colaboración público privada.</t>
  </si>
  <si>
    <t>Ejecutar las obras de reforzamiento estructural y adecuación de Bienes de Interés Cultural y de intervención del Espacio Público.</t>
  </si>
  <si>
    <t xml:space="preserve">Diseñar e implementar una metodología de construcción colectiva sobre el rol del proyecto Bronx Distrito Creativo como instrumento de desarrollo económico local y de inclusión social del centro de 
</t>
  </si>
  <si>
    <t xml:space="preserve">173: Implementar una (1) estrategia de uso creativo de la tecnología, las comunicaciones y de las nuevas herramientas digitales para empoderar a las comunidades, promover la diversidad, la inclusión, la confianza y el respeto por el otro, así como la sostenibilidad del sector cultural y artístico. </t>
  </si>
  <si>
    <t xml:space="preserve">Caracterizar las dinámicas de oferta y demanda del ecosistema creativo del centro. </t>
  </si>
  <si>
    <t xml:space="preserve">Apoyar técnicamente el desarrollo de procesos locales en la economía cultural y creativa del centro y su articulación con otros sectores. </t>
  </si>
  <si>
    <t xml:space="preserve">Generar competencias personales y empresariales de iniciativas de la economía cultural y creativa del centro, se atenderá proyectos de emprendimiento de jóvenes, mujeres y grupos étnicos. </t>
  </si>
  <si>
    <t>168 Diseñar y promover tres (3) programas para el fortalecimiento de la cadena de valor de la economía
cultural y creativa
Indicador(es)</t>
  </si>
  <si>
    <t>168 Diseñar y promover tres (3) programas para el fortalecimiento de la cadena de valor de la economía
cultural y creativa
167 Diseñar e implementar dos (2) estrategias para reconocer, crear, fortalecer, consolidar y/o posicionar
Distritos Creativos, así como espacios adecuados para el desarrollo de actividades culturales y creativas</t>
  </si>
  <si>
    <t>1. Desarrollar 4 documentos de caracterización de las dinámicas de oferta y demanda del ecosistema creativo del centro</t>
  </si>
  <si>
    <t>6. Diseñar y poner en marcha 1 plataforma digital que facilite la circulación y consumo de los bienes, contenidos y servicios ofertados por los actores culturales y creativos del centro.</t>
  </si>
  <si>
    <t>4. Desarrollar 7 laboratorios de co-creación y otros procesos de cualificación de productos del ecosistema cultural y creativo del centro</t>
  </si>
  <si>
    <t>7. Otorgar 55 incentivos económicos a agentes del ecosistema de la economía creativa del centro.</t>
  </si>
  <si>
    <t>1. Dotar 75 puestos de trabajo acorde a estándares determinados en los estudios y diseños</t>
  </si>
  <si>
    <t xml:space="preserve">2. Efectuar el 90% de las actividades de mantenimiento,  dotación de elementos, adecuaciones y apoyo para la conservación de la Infraestructura y bienes. </t>
  </si>
  <si>
    <t xml:space="preserve">3. Implementar el 90% de la Política de Gobierno Digital. </t>
  </si>
  <si>
    <t>4. Adquirir el 100% de bienes y servicios relacionados con infraestructura tecnológica de la entidad.</t>
  </si>
  <si>
    <t xml:space="preserve">5. Elaborar 1 estudio para el rediseño institucional y organizacional y las respectivas gestiones para buscar la aprobación del mismo ante las instancias competentes. </t>
  </si>
  <si>
    <t>6. Ejecutar el 100% de las actividades del plan de trabajo para la implementación de las Políticas de Gestión y Desempeño articulado con el Sistema de Gestión.</t>
  </si>
  <si>
    <t xml:space="preserve">7. Implementar al 100% la estrategia de comunicaciones que garantice el posicionamiento de la imagen institucional de la entidad. </t>
  </si>
  <si>
    <t>4. Diseñar 1 modelo de operación diseñado</t>
  </si>
  <si>
    <t>1. Realizar 1 apuntalamiento al Bien de Interés Cultural La Flauta</t>
  </si>
  <si>
    <t>2. Elaborar el 100% los estudios y diseños de reforzamiento estructural y adecuación de los Bienes de Interés Cultural y del espacio público denominado la Milla</t>
  </si>
  <si>
    <t>3. Ejecutar el 100% de las obras de reforzamiento estructural y adecuación de Bienes de Interés Cultural y de intervención del Espacio Público</t>
  </si>
  <si>
    <t>5. Ejecutar 48 actividades de apropiación del espacio por parte de la comunidad así como las actividades de comunicación para difundir la agenda de las actividades de apropiación</t>
  </si>
  <si>
    <t>6. Ejecutar 1 modelo de colaboración público privada</t>
  </si>
  <si>
    <t>155 Mantener, mejorar y dotar 17 equipamientos urbanos y rurales para el goce y disfrute de los habitantes de
la ciudad región y de los visitantes</t>
  </si>
  <si>
    <t>3. Realizar el 100% de las obras de dotación adecuación y/o reforzamiento de la infraestructura cultural.</t>
  </si>
  <si>
    <t>149  Diseñar e implementar una (1) estrategia para fortalecer a Bogotá como una ciudad creativa de la música
(Red UNESCO 2012)</t>
  </si>
  <si>
    <t>2. Realizar el 100% de acciones para el fortalecimiento de los estímulos apoyos concertados y alianzas estratégicas para dinamizar la estrategia sectorial dirigida a fomentar los procesos culturales, artísticos, patrimoniales.</t>
  </si>
  <si>
    <t>156 Promover 21.250 acciones para el fortalecimiento y la participación en prácticas artísticas, culturales y
patrimoniales en los territorios, generando espacios de encuentro y reconocimiento del otro</t>
  </si>
  <si>
    <t>3. Desarrollar 4 programas de formación artística</t>
  </si>
  <si>
    <t>PRESUPUESTO</t>
  </si>
  <si>
    <t>Apoyar la realización de mercados o la participación de agentes en espacios de circulación o promoción.</t>
  </si>
  <si>
    <t>Diseñar y poner en marcha una plataforma digital que facilite la circulación y consumo de los bienes, contenidos y servicios ofertados por los actores culturales y creativos del centro</t>
  </si>
  <si>
    <t>Otorgar incentivos económicos a agentes del ecosistema de la economía creativa del centro.</t>
  </si>
  <si>
    <t>2. Apoyar técnicamente el desarrollo de 4 procesos locales en la economía cultural y creativa del centro y su articulación con otros sectores</t>
  </si>
  <si>
    <t>Elaborar y ejecutar el plan de mantenimiento y operación del equipamiento cultural incluidos los espacios y los equipos técnicos requeridos para el desarrollo de la actividad misional de la entidad.</t>
  </si>
  <si>
    <t xml:space="preserve">Construir una política curatorial para el manejo, conservación, avalúo, museografía y gestión de la Colección de arte FUGA. </t>
  </si>
  <si>
    <t xml:space="preserve">Realizar obras de reforzamiento, dotación y adecuación de la infraestructura cultural. </t>
  </si>
  <si>
    <t xml:space="preserve">Realizar acciones para el fortalecimiento de los estímulos apoyos concertados y alianzas estratégicas para dinamizar la estrategia sectorial dirigida a fomentar los procesos culturales, artísticos, patrimoniales. </t>
  </si>
  <si>
    <t xml:space="preserve">Desarrollar durante cada vigencia el programa de formación artística. </t>
  </si>
  <si>
    <t xml:space="preserve">Desarrollar durante cada vigencia un programa de formación de públicos desde las acciones de las artes vivas y musicales y/o artes plásticas y visuales. </t>
  </si>
  <si>
    <t xml:space="preserve">Realizar el Festival Centro anualmente como escenario musical para el fortalecimiento de Bogotá como ciudad creativa de la música. </t>
  </si>
  <si>
    <t xml:space="preserve">Desarrollar en cada vigencia una oferta artística y cultural para dinamizar el centro de Bogotá, generar encuentro y reconocimiento de las poblaciones y territorios que lo componen. </t>
  </si>
  <si>
    <t xml:space="preserve">Realizar articulaciones con agentes culturales, organizaciones de base local e infraestructuras culturales del centro de la ciudad para promover el acceso, optimizar los recursos y empoderar a las comunidades. </t>
  </si>
  <si>
    <t>Desarrollar publicaciones y contenidos, físicos y digitales, que puedan ser distribuidos, divulgados y circulados mediante el uso de la tecnología, las comunicaciones y las nuevas herramientas digitales para fortalecer la participación de las comunidades y para vincular redes de conocimiento con actores del centro</t>
  </si>
  <si>
    <t xml:space="preserve">Implementar anualmente el programa de estímulos de la Entidad para fortalecer a los agentes del sector así como los procesos culturales y artísticos. </t>
  </si>
  <si>
    <t>OBSERVACIÓN OCI</t>
  </si>
  <si>
    <t>2. Construir 1 Política Curatorial para el manejo, conservación, avalúo, museografía y gestión de la Colección de arte FUGA</t>
  </si>
  <si>
    <t>No.</t>
  </si>
  <si>
    <t>Contratación recurso humano</t>
  </si>
  <si>
    <t xml:space="preserve">8. Generar 200 contenidos audiovisuales para la promoción del centro, a través de alianzas interinstitucionales con medios de comunicación de la ciudad. </t>
  </si>
  <si>
    <t>EJECUCION VIGENCIA 2021</t>
  </si>
  <si>
    <t>5. Realizar 4 festivales como escenario musical para el fortalecimiento de Bogotá como ciudad creativa de la música</t>
  </si>
  <si>
    <t>4. Desarrollar 4 programas de formación de públicos desde las acciones de las artes vivas y musicales y/o artes plásticas y visuales .</t>
  </si>
  <si>
    <t xml:space="preserve">4. Realizar 16 encuentros en el marco de una metodología de construcción colectiva sobre el rol del proyecto Bronx Distrito Creativo como instrumento de desarrollo económico local y de inclusión social del centro de Bogotá </t>
  </si>
  <si>
    <t>Nombre Meta Proyecto</t>
  </si>
  <si>
    <t>1. Elaborar y ejecutar 1 Plan de Mantenimiento y operación del equipamiento cultural incluidos los espacios y los equipos técnicos requeridos para el desarrollo de la actividad misional de la entidad</t>
  </si>
  <si>
    <t>Meta programada para el 2023.</t>
  </si>
  <si>
    <t>El Informe de Gestión Cualitativo Proyecto de Inversión  7760, identifica 6 actividades vinculadas al cumplimiento de la meta, indicando para cada una de ellas el peso relativo programado y ejecutado. El informe presenta la medición efectuada, sin embargo no se precisa cual fue la gestión realizada para cada una de ellas y no refiere el documento con el cual se puede realizar la trazabilidad de la ejecución o la ruta en el servidor donde se encuentran las evidencias.
No obstante lo anterior, de la verificación realizada directamente  por el equipo auditor a la información dispuesta en el servidor (\\192.168.0.34\Seg Proyectos de Inversión PDD-UNCSAB 2020-2024\2022\Sub_Corporativa\7760_Modernización_arquitectura_institucional\Meta_2_Actividades_de_mantenimiento\3_ i trimestre Marzo); se observa el documento Excel "Seguimiento meta 90% mtto 2022" el cual presenta el detalle de lo ejecutado. 
Conforme lo anterior se realiza la validación aleatoria de lo registrado en este documento, observándose que  en la acción "Ejecutar actividades de mantenimiento preventivo y/o correctivo..." se aporta soportes que no corresponde al periodo evaluado (*4.Memorias de medición corte1 y *5.Memorias fotográficas corte1 - la evidencia corresponde a la gestión de noviembre y diciembre de 2021), así las cosas no se evidencia la ejecución de mantenimiento de la planta eléctrica, revisión y mantenimiento de cercas eléctricas, mantenimiento de bombas, entre otras; previstos para enero de 2022. Conforme lo anterior no es claro como se reporta la ejecución de esta actividad como cumplimiento total.</t>
  </si>
  <si>
    <t>El Informe de Gestión Cualitativo Proyecto de Inversión  7760, identifica 5 actividades vinculadas al cumplimiento de la meta, indicando para cada una de ellas el peso relativo programado y ejecutado. El informe presenta la medición efectuada, sin embargo no se precisa cual fue la gestión realizada para cada una de ellas y no refiere el documento con el cual se puede realizar la trazabilidad de la ejecución o la ruta en el servidor donde se encuentran las evidencias.
No obstante lo anterior, de la verificación realizada directamente  por el equipo auditor a la información dispuesta en el servidor (\\192.168.0.34\Seg Proyectos de Inversión PDD-UNCSAB 2020-2024\2022\Sub_Corporativa\7760_Modernización_arquitectura_institucional\Meta_3_Política_gobierno_digital\3_I Trimestre Marzo); se observa la disposición de 48 soportes dentro de los que se incluye la matriz en Excel META GOBIERNO DIGITAL ACUMULADO A MARZO, en el cual se observa de manera desagregada las actividades,  programación, ejecución y reporte de lo gestionado. Sobre  este particular se observa que la actividad Ejecutar el PETI de la vigencia 2022, se reporta en enero como ejecutado, no obstante la gestión desarrollada corresponde al proceso de actualización y aprobación del PETI 2022.
Adicionalmente se observa que algunos de soportes del repositorio no permiten su consulta (3- GT-FTPL-01 plan-estratégico-de-tecnologia- PETI Vr 1 de 2022vf_PUBLICADO), y en otras oportunidades se referencia evidencia que no se encuentra dispuesta en el repositorio (Ejemplo: Ver carpeta TIC PARA EL ESTADO GOBIERNO TI gestión sobre el PETI y su actualización de versión mes de marzo, y soportes de acuerdo al proyecto 5 )
Respecto a la actividad de "Implementar controles aplicables a la entidad para subir el índice de gestión de acuerdo a los resultados generados del diagnóstico MSPI" no se identifican cuales son los controles a implementar conforme la actualización del autodiagnóstico de seguridad y privacidad de la información, y si con los controles a nivel de tráfico reportados tanto en febrero como en marzo (Bloqueo páginas relacionadas a ataques cibernéticos) se considera que se esta dando cumplimiento a lo programado.</t>
  </si>
  <si>
    <t>El Informe de Gestión Cualitativo Proyecto de Inversión  7760, identifica 4 actividades vinculadas al cumplimiento de la meta, indicando para cada una de ellas el peso relativo programado y ejecutado. Si bien dentro del documento se señala que en el I Trimestre no se tenía programadas acciones relacionadas con las actividades programadas, no es posible identificar un plan de trabajo o cronograma que permita validar la trazabilidad de lo reportado y la proyección durante la vigencia, para poder generar las alertas correspondientes.</t>
  </si>
  <si>
    <t>El Informe de Gestión Cualitativo Proyecto de Inversión  7760,  presenta le medición efectuada; sin embargo  no refiere el documento con el cual se puede realizar la trazabilidad de la ejecución o la ruta en el servidor donde se encuentran las evidencias.
No obstante lo anterior, de la verificación realizada directamente  por el equipo auditor a la información dispuesta en el servidor (\\192.168.0.34\Seg Proyectos de Inversión PDD-UNCSAB 2020-2024\2022\Sub_Corporativa\7760_Modernización_arquitectura_institucional\Meta_6_Plan_de_trabajo_políticas_de_gestión\3_ I trimestre Marzo); se observa  la matriz en Excel "Plan_mipg V18 2022-2023   monit itrim22 25MAR22", en la cual se registra el reporte de lo gestionado para 2022.  
Sobre la gestión del 2022, se observa que se evalúan 16 productos para el I Trimestre, de los cuales se reporta como cumplido el de "Tramites y/o Opas totalmente en línea que cuentan con caracterización de usuarios ",  cuyo atributo es actualizado y aprobado, sin embargo como se observa en lo registrado por la entidad de el SUIT, no se ha registrado la estrategia de racionalización de trámite y/o OPA para la vigencia 2022.
Adicionalmente y teniendo en cuenta el resultado de la evaluación al corte de diciembre de 2021, no se observó cual fue la gestión realizada sobre las actividades reportadas como no cumplen o cumplen al 70% al cierre de la vigencia 2021 (No cumple: Certificación de  existencia de  personal con derecho preferencial; Cumple parcial: Plan Institucional de Capacitación, Autodiagnóstico de la implementación del  Código de integridad, Fichas de riesgos, Procesos de  seguimiento y evaluación, Manual de Manejo de Crisis). De igual manera se observan 44 actividades con fecha de cumplimiento entre septiembre y diciembre que no reportan  la gestión realizada ni la evaluación de ejecución.</t>
  </si>
  <si>
    <t>El Informe de Gestión Cualitativo Proyecto de Inversión  7760, identifica 6 actividades vinculadas al cumplimiento de la meta, indicando para cada una de ellas el peso relativo programado y ejecutado. El informe presenta la medición efectuada y la gestión realizada para cada una de ellas, sin embargo no refiere el documento con el cual se puede realizar la trazabilidad de la ejecución o la ruta en el servidor donde se encuentran las evidencias.
No obstante lo anterior, de la verificación realizada directamente  por el equipo auditor a la información dispuesta en el servidor (\\192.168.0.34\Seg Proyectos de Inversión PDD-UNCSAB 2020-2024\2022\Sub_Corporativa\7760_Modernización_arquitectura_institucional\Meta_7_Estrategia_de_comunicaciones\3_ Itrimestre Marzo); se observa el documento Excel "2022 Seguimiento estrategia de comunicaciones a marzo" el cual presenta el detalle de lo ejecutado. 
Conforme lo anterior se realiza la validación aleatoria de lo registrado en este documento, observándose que no se aporta evidencia de los 20 contenidos audiovisuales y la matriz no registra información de la gestión realizada en el I Trimestre respecto a redes sociales, Piezas gráficas y Contenidos audiovisuales, sin embargo si reporta un valor total para este periodo en cada una de las actividades antes señaladas.</t>
  </si>
  <si>
    <t>El Informe de Gestión Cualitativo Proyecto de Inversión  7760   reporta un avance del 0% y de manera general describe la gestión realizada para poder empezar a implementar las actividades previstas en cumplimiento de la meta.  
Si bien el documento no refiere  la ruta en el servidor donde se encuentran las evidencias,  de la verificación realizada directamente  por el equipo auditor a la información dispuesta en el servidor (\\192.168.0.34\Seg Proyectos de Inversión PDD-UNCSAB 2020-2024\2022\Sub_Corporativa\7760_Modernización_arquitectura_institucional\Meta_8_Contenidos_audiovisuales\3_ I trimestre Marzo); se observan los Anexos 1, 2 y 3 de lo gestionado con Canal Capital</t>
  </si>
  <si>
    <t xml:space="preserve">El Informe de Gestión Cualitativo Proyecto de Inversión  7760, identifica 3 actividades vinculadas al cumplimiento de la meta, indicando para cada una de ellas el peso relativo programado y ejecutado. El informe presenta la medición efectuada, sin embargo no se precisa cual fue la gestión realizada para cada una de ellas y no refiere el documento con el cual se puede realizar la trazabilidad de la ejecución o la ruta en el servidor donde se encuentran las evidencias.
No obstante lo anterior, de la verificación realizada directamente  por el equipo auditor a la información dispuesta en el servidor (\\192.168.0.34\Seg Proyectos de Inversión PDD-UNCSAB 2020-2024\2022\Sub_Corporativa\7760_Modernización_arquitectura_institucional\Meta_4_Infraestructura_tecnológica\3 I trimestre_Marzo); se observa  la matriz en Excel "Ejecución meta 4", en el cual se registra el reporte de lo gestionado para cada uno de ellos.  El documento antes señalado no precisa los tiempos de ejecución o cronograma de la actividades. 
</t>
  </si>
  <si>
    <t>8. Desarrollar 2 estrategias editoriales de publicaciones y contenidos, físicos y digitales, que puedan ser distribuidos, divulgados y circulados mediante el uso de la tecnología, las comunicaciones y las nuevas herramientas digitales para  fortalecer la participación de las comunidades y para vincular redes de conocimiento con actores del centro</t>
  </si>
  <si>
    <t>TOTAL EJECUCIÓN ACUMULADA CUATRENIO</t>
  </si>
  <si>
    <t>TOTAL EJECUCION ACUMULADA CUATRENIO</t>
  </si>
  <si>
    <t>6. Realizar 818 actividades artísticas y culturales para dinamizar el centro de Bogotá, generar encuentro y reconocimiento de las poblaciones y territorios que lo
componen</t>
  </si>
  <si>
    <t>7. Realizar 362 actividades producto de articulaciones con agentes culturales, organizaciones de base local e infraestructuras culturales del centro de la ciudad</t>
  </si>
  <si>
    <t>1. Entregar 1130 estímulos para fortalecer a los agentes del sector así como los procesos culturales y artísticos.</t>
  </si>
  <si>
    <t>EJECUCION VIGENCIA 2022</t>
  </si>
  <si>
    <t>OBSERVACIÓN OCI A DICIEMBRE 2022</t>
  </si>
  <si>
    <t xml:space="preserve">3. Generar procesos de formación a 1,370 personas en competencias personales y empresariales de iniciativas de la economía cultural y creativa del centro, se atenderá proyectos de emprendimiento de jóvenes, mujeres y grupos étnicos
</t>
  </si>
  <si>
    <t xml:space="preserve">5. Apoyar la realización de 10 mercados o la participación de agentes en espacios de circulación o promoción. </t>
  </si>
  <si>
    <t>8. Realizar 7 procesos de articulación para que los emprendedores puedan acceder a financiación.</t>
  </si>
  <si>
    <t>1. Estructura y gestionar 37 Articulaciones y alianzas  estructuradas y gestionadas con entidades públicas y privadas</t>
  </si>
  <si>
    <t>2. Desarrollar 149 actividades de intervención en cultura ciudadana desarrolladas</t>
  </si>
  <si>
    <t>158 Realizar el 100% de las acciones para el fortalecimiento de los estímulos, apoyos concertados y alianzas estratégicas para dinamizar la estrategia sectorial dirigida a fomentar los procesos culturales, artísticos,
patrimoniales</t>
  </si>
  <si>
    <t>150 Formular 23 estrategias de transferencia de conocimiento que permitan fomentar, apoyar y fortalecer las manifestaciones artísticas, intercambio de experiencias y encuentros entre pares</t>
  </si>
  <si>
    <t>TOTALES</t>
  </si>
  <si>
    <t>SAP 5000311898 FUGA 402</t>
  </si>
  <si>
    <t>SAP 5000311900 FUGA 403</t>
  </si>
  <si>
    <t>SAP 5000311902 FUGA 404</t>
  </si>
  <si>
    <t>SAP 5000322409 FUGA 530</t>
  </si>
  <si>
    <t>SAP 5000322412 FUGA 531</t>
  </si>
  <si>
    <t>SAP 5000322413 FUGA 532</t>
  </si>
  <si>
    <t>SAP 5000322415 FUGA 533</t>
  </si>
  <si>
    <t>SAP 5000322399 FUGA 526</t>
  </si>
  <si>
    <t>SAP 5000322402 FUGA 527</t>
  </si>
  <si>
    <t>SAP 5000322405 FUGA 528</t>
  </si>
  <si>
    <t>SAP 5000322408 FUGA 529</t>
  </si>
  <si>
    <t>SAP 5000322398 FUGA 525</t>
  </si>
  <si>
    <t>SAP 5000332040 FUGA 689</t>
  </si>
  <si>
    <t>SAP 5000313094 FUGA 407</t>
  </si>
  <si>
    <t>SAP 5000313092 FUGA 406</t>
  </si>
  <si>
    <t>SAP 5000313096 FUGA 408</t>
  </si>
  <si>
    <t>SAP 5000325667 FUGA 610</t>
  </si>
  <si>
    <t>SAP 5000325662 FUGA 608</t>
  </si>
  <si>
    <t>SAP 5000325858 FUGA 617</t>
  </si>
  <si>
    <t>SAP 5000325642 FUGA 606</t>
  </si>
  <si>
    <t>SAP 5000325660 FUGA 607</t>
  </si>
  <si>
    <t>SAP 5000325855 FUGA 616</t>
  </si>
  <si>
    <t>SAP 5000325664 FUGA 609</t>
  </si>
  <si>
    <t>SAP 5000325820 FUGA 614</t>
  </si>
  <si>
    <t>SAP 5000325701 FUGA 613</t>
  </si>
  <si>
    <t>SAP 5000334675 FUGA 709</t>
  </si>
  <si>
    <t>SAP 5000325668 FUGA 611</t>
  </si>
  <si>
    <t>SAP 5000314084 FUGA 411</t>
  </si>
  <si>
    <t>SAP 5000314088 FUGA 413</t>
  </si>
  <si>
    <t>SAP 5000314089 FUGA 412</t>
  </si>
  <si>
    <t>SAP 5000325639 FUGA 605</t>
  </si>
  <si>
    <t>SAP 5000325638 FUGA 604</t>
  </si>
  <si>
    <t>SAP 5000325635 FUGA 603</t>
  </si>
  <si>
    <t>SAP 5000325634 FUGA 602</t>
  </si>
  <si>
    <t>SAP 5000314795 FUGA 438</t>
  </si>
  <si>
    <t>SAP 5000314796 FUGA 439</t>
  </si>
  <si>
    <t>SAP 5000314797 FUGA 440</t>
  </si>
  <si>
    <t>SAP 5000334032 FUGA 692</t>
  </si>
  <si>
    <t>SAP 5000334034 FUGA 693</t>
  </si>
  <si>
    <t>SAP 5000334035 FUGA 694</t>
  </si>
  <si>
    <t>SAP 5000334036 FUGA 695</t>
  </si>
  <si>
    <t>SAP 5000334037 FUGA 696</t>
  </si>
  <si>
    <t>SAP 5000334039 FUGA 697</t>
  </si>
  <si>
    <t>SAP 5000334040 FUGA 698</t>
  </si>
  <si>
    <t>SAP 5000334042 FUGA 699</t>
  </si>
  <si>
    <t>SAP 5000317619 FUGA 447</t>
  </si>
  <si>
    <t>SAP 5000317625 FUGA 448</t>
  </si>
  <si>
    <t>SAP 5000317615 FUGA 446</t>
  </si>
  <si>
    <t>SAP 5000334648 FUGA 704</t>
  </si>
  <si>
    <t>SAP 5000334649 FUGA 705</t>
  </si>
  <si>
    <t>SAP 5000320090 FUGA 463</t>
  </si>
  <si>
    <t>SAP 5000320084 FUGA 461</t>
  </si>
  <si>
    <t>SAP 5000320087 FUGA 462</t>
  </si>
  <si>
    <t>SAP 5000334051 FUGA 700</t>
  </si>
  <si>
    <t>SAP 5000334053 FUGA 701</t>
  </si>
  <si>
    <t>SAP 5000321907 FUGA 494</t>
  </si>
  <si>
    <t>SAP 5000321908 FUGA 495</t>
  </si>
  <si>
    <t>SAP 5000321909 FUGA 496</t>
  </si>
  <si>
    <t>SAP 5000338543 FUGA 735</t>
  </si>
  <si>
    <t>SAP 5000338548 FUGA 736</t>
  </si>
  <si>
    <t>SAP 5000338559 FUGA 737</t>
  </si>
  <si>
    <t>SAP 5000322987 FUGA 535</t>
  </si>
  <si>
    <t>SAP 5000322988 FUGA 536</t>
  </si>
  <si>
    <t>SAP 5000322989 FUGA 537</t>
  </si>
  <si>
    <t>SAP 5000347201 FUGA 808</t>
  </si>
  <si>
    <t>SAP 5000347208 FUGA 809</t>
  </si>
  <si>
    <t>SAP 5000347213 FUGA 810</t>
  </si>
  <si>
    <t>SAP 5000347221 FUGA 811</t>
  </si>
  <si>
    <t>SAP 5000347237 FUGA 812</t>
  </si>
  <si>
    <t>SAP 5000347239 FUGA 813</t>
  </si>
  <si>
    <t>SAP 5000347249 FUGA 814</t>
  </si>
  <si>
    <t>SAP 5000347250 FUGA 815</t>
  </si>
  <si>
    <t>SAP 5000347255 FUGA 816</t>
  </si>
  <si>
    <t>SAP 5000347257 FUGA 817</t>
  </si>
  <si>
    <t>SAP 5000347259 FUGA 818</t>
  </si>
  <si>
    <t>SAP 5000347263 FUGA 819</t>
  </si>
  <si>
    <t>SAP 5000347264 FUGA 820</t>
  </si>
  <si>
    <t>SAP 5000347265 FUGA 821</t>
  </si>
  <si>
    <t>SAP 5000347268 FUGA 822</t>
  </si>
  <si>
    <t>SAP 5000347270 FUGA 823</t>
  </si>
  <si>
    <t>SAP 5000347272 FUGA 824</t>
  </si>
  <si>
    <t>SAP 5000347274 FUGA 825</t>
  </si>
  <si>
    <t>SAP 5000347277 FUGA 826</t>
  </si>
  <si>
    <t>SAP 5000347278 FUGA 827</t>
  </si>
  <si>
    <t>SAP 5000323922 FUGA 576</t>
  </si>
  <si>
    <t>SAP 5000323915 FUGA 575</t>
  </si>
  <si>
    <t>SAP 5000323910 FUGA 574</t>
  </si>
  <si>
    <t>SAP 5000348356 FUGA 845</t>
  </si>
  <si>
    <t>SAP 5000348357 FUGA 846</t>
  </si>
  <si>
    <t>SAP 5000348358 FUGA 847</t>
  </si>
  <si>
    <t>SAP 5000348344 FUGA 838</t>
  </si>
  <si>
    <t>SAP 5000348346 FUGA 839</t>
  </si>
  <si>
    <t>SAP 5000348347 FUGA 840</t>
  </si>
  <si>
    <t>SAP 5000348348 FUGA 841</t>
  </si>
  <si>
    <t>SAP 5000348349 FUGA 842</t>
  </si>
  <si>
    <t>SAP 5000348350 FUGA 843</t>
  </si>
  <si>
    <t>SAP 5000348354 FUGA 844</t>
  </si>
  <si>
    <t>SAP 5000348333 FUGA 831</t>
  </si>
  <si>
    <t>SAP 5000348334 FUGA 832</t>
  </si>
  <si>
    <t>SAP 5000348336 FUGA 833</t>
  </si>
  <si>
    <t>SAP 5000348338 FUGA 834</t>
  </si>
  <si>
    <t>SAP 5000348339 FUGA 835</t>
  </si>
  <si>
    <t>SAP 5000348340 FUGA 836</t>
  </si>
  <si>
    <t>SAP 5000348342 FUGA 837</t>
  </si>
  <si>
    <t>SAP 5000352189 FUGA 855</t>
  </si>
  <si>
    <t>SAP 5000352190 FUGA 856</t>
  </si>
  <si>
    <t>SAP 5000356987 FUGA 1011</t>
  </si>
  <si>
    <t>SAP 5000324062 FUGA 588</t>
  </si>
  <si>
    <t>SAP 5000324061 FUGA 587</t>
  </si>
  <si>
    <t>SAP 5000324060 FUGA 586</t>
  </si>
  <si>
    <t>SAP 5000341161 FUGA 771</t>
  </si>
  <si>
    <t>SAP 5000325631 FUGA 601</t>
  </si>
  <si>
    <t>SAP 5000325628 FUGA 600</t>
  </si>
  <si>
    <t>SAP 5000325624 FUGA 599</t>
  </si>
  <si>
    <t>SAP 5000345082 FUGA 796</t>
  </si>
  <si>
    <t>SAP 5000325176 FUGA 598</t>
  </si>
  <si>
    <t>SAP 5000325175 FUGA 597</t>
  </si>
  <si>
    <t>SAP 5000325172 FUGA 596</t>
  </si>
  <si>
    <t>SAP 5000342338 FUGA 779</t>
  </si>
  <si>
    <t>SAP 5000342339 FUGA 780</t>
  </si>
  <si>
    <t>SAP 5000342340 FUGA 781</t>
  </si>
  <si>
    <t>SAP 5000342341 FUGA 782</t>
  </si>
  <si>
    <t>SAP 5000342342 FUGA 783</t>
  </si>
  <si>
    <t>SAP 5000342343 FUGA 784</t>
  </si>
  <si>
    <t>SAP 5000325167 FUGA 595</t>
  </si>
  <si>
    <t>SAP 5000325166 FUGA 594</t>
  </si>
  <si>
    <t>SAP 5000325165 FUGA 593</t>
  </si>
  <si>
    <t>SAP 5000345058 FUGA 794</t>
  </si>
  <si>
    <t>SAP 5000345061 GUFA 795</t>
  </si>
  <si>
    <t>SAP 5000327725 FUGA 623</t>
  </si>
  <si>
    <t>SAP 5000327729 FUGA 624</t>
  </si>
  <si>
    <t>SAP 5000327732 FUGA 625</t>
  </si>
  <si>
    <t>SAP 5000347101 FUGA 807</t>
  </si>
  <si>
    <t>SAP 5000323966 FUGA 577</t>
  </si>
  <si>
    <t>SAP 5000323968 FUGA 578</t>
  </si>
  <si>
    <t>SAP 5000323969 FUGA 579</t>
  </si>
  <si>
    <t>SAP 5000336163 FUGA 728</t>
  </si>
  <si>
    <t>SAP 5000335157 FUGA 721</t>
  </si>
  <si>
    <t>SAP 5000335159 FUGA 722</t>
  </si>
  <si>
    <t>SAP 5000335160 FUGA 723</t>
  </si>
  <si>
    <t>SAP 5000335164 FUGA 724</t>
  </si>
  <si>
    <t xml:space="preserve">SAP 5000335165 FUGA 725 </t>
  </si>
  <si>
    <t>SAP 5000336156 FUGA 727</t>
  </si>
  <si>
    <t>SAP 5000324057 FUGA 583</t>
  </si>
  <si>
    <t>SAP 5000324058 FUGA 584</t>
  </si>
  <si>
    <t>SAP 5000324059 FUGA 585</t>
  </si>
  <si>
    <t>SAP 5000335098 FUGA 715</t>
  </si>
  <si>
    <t>SAP 5000335094 FUGA 712</t>
  </si>
  <si>
    <t>SAP 5000336923 FUGA 732</t>
  </si>
  <si>
    <t>SAP 5000335095 FUGA 713</t>
  </si>
  <si>
    <t>SAP 5000335090 FUGA 711</t>
  </si>
  <si>
    <t>SAP 5000335096 FUGA 714</t>
  </si>
  <si>
    <t>SAP 5000324029 FUGA 580</t>
  </si>
  <si>
    <t>SAP 5000324031 FUGA 581</t>
  </si>
  <si>
    <t>SAP 5000324032 FUGA 582</t>
  </si>
  <si>
    <t>SAP 5000335128 FUGA 716</t>
  </si>
  <si>
    <t>SAP 5000335138 FUGA 720</t>
  </si>
  <si>
    <t>SAP 5000335132 FUGA 718</t>
  </si>
  <si>
    <t>SAP 5000335133 FUGA 719</t>
  </si>
  <si>
    <t>SAP 5000335130 FUGA 717</t>
  </si>
  <si>
    <t>SAP 5000331603 FUGA 685</t>
  </si>
  <si>
    <t>SAP 5000331600 FUGA 684</t>
  </si>
  <si>
    <t>SAP 5000331594 FUGA 683</t>
  </si>
  <si>
    <t>SAP 5000330085 FUGA 671</t>
  </si>
  <si>
    <t>SAP 5000330100 FUGA 672</t>
  </si>
  <si>
    <t>SAP 5000330103 FUGA 673</t>
  </si>
  <si>
    <t>SAP 5000355992 FUGA 940</t>
  </si>
  <si>
    <t>SAP 5000356010 FUGA 941</t>
  </si>
  <si>
    <t>SAP 5000356011 FUGA 942</t>
  </si>
  <si>
    <t>SAP 5000356013 FUGA 943</t>
  </si>
  <si>
    <t>SAP 5000356014 FUGA 944</t>
  </si>
  <si>
    <t>SAP 5000356015 FUGA 945</t>
  </si>
  <si>
    <t>SAP 5000356018 FUGA 946</t>
  </si>
  <si>
    <t>SAP 5000356020 FUGA 947</t>
  </si>
  <si>
    <t>SAP 5000356022 FUGA 948</t>
  </si>
  <si>
    <t>SAP 5000356025 FUGA 949</t>
  </si>
  <si>
    <t>SAP 5000356071 FUGA 950</t>
  </si>
  <si>
    <t>SAP 5000356072 FUGA 951</t>
  </si>
  <si>
    <t>SAP 5000356074 FUGA 952</t>
  </si>
  <si>
    <t>SAP 5000356075 FUGA 953</t>
  </si>
  <si>
    <t>SAP 5000356077 FUGA 954</t>
  </si>
  <si>
    <t>SAP 5000356079 FUGA 955</t>
  </si>
  <si>
    <t>SAP 5000356080 FUGA 956</t>
  </si>
  <si>
    <t>SAP 5000356082 FUGA 957</t>
  </si>
  <si>
    <t>SAP 5000356083 FUGA 958</t>
  </si>
  <si>
    <t>SAP 5000356086 FUGA 959</t>
  </si>
  <si>
    <t>SAP 5000330602 FUGA 675</t>
  </si>
  <si>
    <t>SAP 5000330605 FUGA 676</t>
  </si>
  <si>
    <t>SAP 5000330607 FUGA 677</t>
  </si>
  <si>
    <t xml:space="preserve">SAP 5000351290 FUGA 851 </t>
  </si>
  <si>
    <t>SAP 5000330967 FUGA 678</t>
  </si>
  <si>
    <t>SAP 5000330970 FUGA 679</t>
  </si>
  <si>
    <t>SAP 5000330973 FUGA 680</t>
  </si>
  <si>
    <t>SAP 5000353351 FUGA 881</t>
  </si>
  <si>
    <t>SAP 5000353352 FUGA 882</t>
  </si>
  <si>
    <t>SAP 5000353354 FUGA 884</t>
  </si>
  <si>
    <t>SAP 5000353355 FUGA 885</t>
  </si>
  <si>
    <t>SAP 5000353350 FUGA 880</t>
  </si>
  <si>
    <t>SAP 5000353353 FUGA 883</t>
  </si>
  <si>
    <t>SAP 5000353356 FUGA 886</t>
  </si>
  <si>
    <t>SAP 5000353395 FUGA 894</t>
  </si>
  <si>
    <t>SAP 5000353357 FUGA 887</t>
  </si>
  <si>
    <t>SAP 5000353396 FUGA 895</t>
  </si>
  <si>
    <t>SAP 5000353397 FUGA 896</t>
  </si>
  <si>
    <t>SAP 5000353358 FUGA 888</t>
  </si>
  <si>
    <t>SAP 5000353398 FUGA 897</t>
  </si>
  <si>
    <t>SAP 5000353359 FUGA 889</t>
  </si>
  <si>
    <t>SAP 5000353360 FUGA 890</t>
  </si>
  <si>
    <t>SAP 5000353420 FUGA 900</t>
  </si>
  <si>
    <t>SAP 5000353368 FUGA 891</t>
  </si>
  <si>
    <t>SAP 5000353369 FUGA 892</t>
  </si>
  <si>
    <t>SAP 5000353400 FUGA 898</t>
  </si>
  <si>
    <t>SAP 5000353401 FUGA 899</t>
  </si>
  <si>
    <t>SAP 5000332033 FUGA 686</t>
  </si>
  <si>
    <t>SAP 5000332034 FUGA 687</t>
  </si>
  <si>
    <t>SAP 5000332035 FUGA 688</t>
  </si>
  <si>
    <t>SAP 5000356437 FUGA 962</t>
  </si>
  <si>
    <t>SAP 5000356450 FUGA 963</t>
  </si>
  <si>
    <t>SAP 5000356454 FUGA 964</t>
  </si>
  <si>
    <t>SAP 5000356464 FUGA 965</t>
  </si>
  <si>
    <t>SAP 5000356468 FUGA 966</t>
  </si>
  <si>
    <t>SAP 5000356473 FUGA 967</t>
  </si>
  <si>
    <t>SAP 5000356477 FUGA 968</t>
  </si>
  <si>
    <t>SAP 5000356478 FUGA 969</t>
  </si>
  <si>
    <t>SAP 5000356480 FUGA 970</t>
  </si>
  <si>
    <t>SAP 5000364166 FUGA 1025</t>
  </si>
  <si>
    <t>SAP 5000334653 FUGA 706</t>
  </si>
  <si>
    <t>SAP 5000334656 FUGA 707</t>
  </si>
  <si>
    <t>SAP 5000334658 FUGA 708</t>
  </si>
  <si>
    <t>SAP 5000412415 FUGA 1308</t>
  </si>
  <si>
    <t>SAP 5000412416 FUGA 1309</t>
  </si>
  <si>
    <t>SAP 5000412414 FUGA 1307</t>
  </si>
  <si>
    <t>SAP 5000329980 FUGA 670</t>
  </si>
  <si>
    <t>SAP 5000368495 FUGA 1074</t>
  </si>
  <si>
    <t>SAP 5000368496 FUGA 1075</t>
  </si>
  <si>
    <t>SAP 5000368498 FUGA 1076</t>
  </si>
  <si>
    <t>SAP 5000386005 FUGA 1160</t>
  </si>
  <si>
    <t>SAP 5000386008 FUGA 1161</t>
  </si>
  <si>
    <t>SAP 5000386012 FUGA 1162</t>
  </si>
  <si>
    <t>SAP 5000386016 FUGA 1163</t>
  </si>
  <si>
    <t>SAP 5000386018 FUGA 1164</t>
  </si>
  <si>
    <t>SAP 5000386019 FUGA 1165</t>
  </si>
  <si>
    <t>SAP 5000386022 FUGA 1166</t>
  </si>
  <si>
    <t>SAP 5000387835 FUGA 1172</t>
  </si>
  <si>
    <t>SAP 5000386028 FUGA 1167</t>
  </si>
  <si>
    <t>SAP 5000386031 FUGA 1168</t>
  </si>
  <si>
    <t>No. CRP</t>
  </si>
  <si>
    <t>SAP 20222300012904 FUGA 612</t>
  </si>
  <si>
    <t>158 Realizar el 100% de las acciones para el fortalecimiento de los estímulos, apoyos concertados y alianzas estratégicas para dinamizar la estrategia sectorial dirigida a fomentar los procesos culturales, artísticos, patrimoniales</t>
  </si>
  <si>
    <t>actividad/tarea/acción/pasos</t>
  </si>
  <si>
    <t xml:space="preserve">Peso relativo por actividad - </t>
  </si>
  <si>
    <t>Programación</t>
  </si>
  <si>
    <t>Ejecución del Período Reportado</t>
  </si>
  <si>
    <t>Observaciones</t>
  </si>
  <si>
    <t>1.</t>
  </si>
  <si>
    <t>2.</t>
  </si>
  <si>
    <t>Actualización y socialización del procedimiento</t>
  </si>
  <si>
    <t>Programado en 2 cortes: Julio y Noviembre</t>
  </si>
  <si>
    <t>3.</t>
  </si>
  <si>
    <t>Actualización y socialización de instrumentos de recolección de información</t>
  </si>
  <si>
    <t>Programado en 2 cortes: Junio y Diciembre</t>
  </si>
  <si>
    <t>4.</t>
  </si>
  <si>
    <t>Sistematización de la información PDE 2022</t>
  </si>
  <si>
    <t>Programado mensual de marzo a Diciembre</t>
  </si>
  <si>
    <t>5.</t>
  </si>
  <si>
    <t>Sistematización de la información de AC 2022</t>
  </si>
  <si>
    <t>Programado para III trimestre</t>
  </si>
  <si>
    <t>6.</t>
  </si>
  <si>
    <t>Participación activa en las mesas de Fomento</t>
  </si>
  <si>
    <t>Total</t>
  </si>
  <si>
    <t>Peso relativo por actividad - </t>
  </si>
  <si>
    <t>Ejecución Festival Centro 2022</t>
  </si>
  <si>
    <t>Estructuración</t>
  </si>
  <si>
    <t>Conceptualización</t>
  </si>
  <si>
    <t>Diseño de la imagen</t>
  </si>
  <si>
    <t>Estructuración convocatoria de artistas locales</t>
  </si>
  <si>
    <t>Lanzamiento del Festival 2022</t>
  </si>
  <si>
    <t>7.</t>
  </si>
  <si>
    <t>Seguimiento a la convocatoria de artistas locales</t>
  </si>
  <si>
    <t>8.</t>
  </si>
  <si>
    <t>Aprobación de propuesta de programación</t>
  </si>
  <si>
    <t>9.</t>
  </si>
  <si>
    <t>Preproducción técnica y logística</t>
  </si>
  <si>
    <t>10.</t>
  </si>
  <si>
    <t>Lanzamiento de cartel FC 2022</t>
  </si>
  <si>
    <t>meta 5</t>
  </si>
  <si>
    <t>meta 2</t>
  </si>
  <si>
    <t>meta 1</t>
  </si>
  <si>
    <t>Peso relativo por actividad -</t>
  </si>
  <si>
    <t>Peso relativo por actividad - Ejecución del Período Reportado</t>
  </si>
  <si>
    <t>Procesos de Creación</t>
  </si>
  <si>
    <t xml:space="preserve">60 talleres Centro Creativo </t>
  </si>
  <si>
    <t>60 – 100%</t>
  </si>
  <si>
    <t xml:space="preserve">34 talleres efímeros </t>
  </si>
  <si>
    <t>34 - 100%</t>
  </si>
  <si>
    <t>Procesos de Cualificación</t>
  </si>
  <si>
    <t>9 acciones de cualificación</t>
  </si>
  <si>
    <t>9 - 100%</t>
  </si>
  <si>
    <t>Procesos de reflexión</t>
  </si>
  <si>
    <t xml:space="preserve">17 conferencias y conversatorios </t>
  </si>
  <si>
    <t>17 – 100%</t>
  </si>
  <si>
    <t xml:space="preserve">4 franja académica Festival Centro </t>
  </si>
  <si>
    <t>4 - 100%</t>
  </si>
  <si>
    <r>
      <t xml:space="preserve">124 - </t>
    </r>
    <r>
      <rPr>
        <sz val="10"/>
        <color theme="1"/>
        <rFont val="Arial"/>
        <family val="2"/>
      </rPr>
      <t>100%</t>
    </r>
  </si>
  <si>
    <t>meta 3</t>
  </si>
  <si>
    <t>108 acciones de mediación artística (talleres)</t>
  </si>
  <si>
    <t>108 – 100%</t>
  </si>
  <si>
    <t>59 La FUGA respira</t>
  </si>
  <si>
    <t>59 - 100%</t>
  </si>
  <si>
    <t>Actividades pedagógicas vamos a la escena 12</t>
  </si>
  <si>
    <t>12– 100%</t>
  </si>
  <si>
    <t>13 visitas guiadas</t>
  </si>
  <si>
    <t>13 -   100%</t>
  </si>
  <si>
    <r>
      <t xml:space="preserve">192 – </t>
    </r>
    <r>
      <rPr>
        <sz val="10"/>
        <color theme="1"/>
        <rFont val="Arial"/>
        <family val="2"/>
      </rPr>
      <t>100%</t>
    </r>
  </si>
  <si>
    <t>meta 4</t>
  </si>
  <si>
    <t>Meta 1</t>
  </si>
  <si>
    <t>Actualización Hoja de vida de los equipos</t>
  </si>
  <si>
    <t>Se realiza de manera semestral</t>
  </si>
  <si>
    <t xml:space="preserve">Gestión precontractual para los procesos </t>
  </si>
  <si>
    <t>Se proyectaron 4 procesos</t>
  </si>
  <si>
    <t>Adjudicación de los procesos contractuales</t>
  </si>
  <si>
    <t>Ingreso al inventario de los elementos comprados</t>
  </si>
  <si>
    <t>Ejecución de los mantenimientos preventivos y correctivos</t>
  </si>
  <si>
    <t>Generar investigación de 13 piezas de la colección</t>
  </si>
  <si>
    <t>Implementación Procedimiento de manejo colección, desarrollo del SIC</t>
  </si>
  <si>
    <t>Gestión de 17 derechos patrimoniales de las piezas investigadas</t>
  </si>
  <si>
    <t>Formalización de 20 derechos patrimoniales de las piezas investigadas</t>
  </si>
  <si>
    <t>Subir información en software de Colecciones Colombianas de 36 piezas investigadas </t>
  </si>
  <si>
    <t>Gestionar la activación y circulación en la página de la entidad piezas de la colección. (11 piezas anuales)</t>
  </si>
  <si>
    <t>Peso relativo por actividad - Programación</t>
  </si>
  <si>
    <t>Liquidación contrato de obra 163 de 2019</t>
  </si>
  <si>
    <t>Liquidación contrato de interventoría 167 de 2019</t>
  </si>
  <si>
    <t>Liquidación convenio LEP 181 de 2019</t>
  </si>
  <si>
    <t xml:space="preserve">Adjudicación del proceso de consultoría de estudios y diseños </t>
  </si>
  <si>
    <t>Entrega de anteproyecto de estudios y diseños</t>
  </si>
  <si>
    <t> 6.</t>
  </si>
  <si>
    <t>Entrega de proyecto ajustado de estudios y diseños</t>
  </si>
  <si>
    <t> 7.</t>
  </si>
  <si>
    <t>Entrega de proyecto definitivo estudios y diseños</t>
  </si>
  <si>
    <t> 8.</t>
  </si>
  <si>
    <t>Radicación del proyecto ante el Ministerio de Cultura</t>
  </si>
  <si>
    <t>Firma Convenio Marco con la scrd para  el desarrollo y ejecución del proyecto de mejora, adecuación y puesta en funcionamiento del auditorio principal de la FUGA.</t>
  </si>
  <si>
    <t> 10.</t>
  </si>
  <si>
    <t xml:space="preserve">Firma Otro Si </t>
  </si>
  <si>
    <t> 11.</t>
  </si>
  <si>
    <t>Firma convenio específico tripartito SCRD IDPC FUGA</t>
  </si>
  <si>
    <t>CONTRATOS</t>
  </si>
  <si>
    <t>META 2</t>
  </si>
  <si>
    <t>Actividad/tarea/acción/pasos</t>
  </si>
  <si>
    <t>Peso relativo por actividad -
Programación</t>
  </si>
  <si>
    <t>Realizar mesas de trabajo para la revisión y retroalimentación de los avances en los estudios y diseños.</t>
  </si>
  <si>
    <t>Entregar los estudios definitivos.</t>
  </si>
  <si>
    <t>Gestiones de permisos y licencias.</t>
  </si>
  <si>
    <t>META 4</t>
  </si>
  <si>
    <t>Peso relativo por actividad –</t>
  </si>
  <si>
    <t>Peso relativo por actividad – Ejecución del Período Reportado</t>
  </si>
  <si>
    <t xml:space="preserve">Servicios de vigilancia, mantenimiento y seguros de los bienes de interés Cultural y de Intervención del Espacio Público </t>
  </si>
  <si>
    <t>Mesas de trabajo para elaboración de pliegos</t>
  </si>
  <si>
    <t>Elaboración de pliegos</t>
  </si>
  <si>
    <t>Adjudicación de obra</t>
  </si>
  <si>
    <t>Peso relativo por actividad – Programación</t>
  </si>
  <si>
    <t>Encuentro de artistas locales. 24.02.2022</t>
  </si>
  <si>
    <t>Encuentros con veeduría del BDC</t>
  </si>
  <si>
    <t>Recorridos patrimoniales en alianza con BOO</t>
  </si>
  <si>
    <t>Evento de entrega mural: Pararse duro</t>
  </si>
  <si>
    <t>Cápsula del tiempo: Exposición senderos</t>
  </si>
  <si>
    <t>Bronx Filarmónico: Rap de la casa</t>
  </si>
  <si>
    <t>Champeta al Bronx: Concierto de la Afrocolombianidad</t>
  </si>
  <si>
    <t>Salsa al Parque en el Bronx</t>
  </si>
  <si>
    <t>Festival Petronio Álvarez en el Bronx</t>
  </si>
  <si>
    <t>Festival pegando finura vol. 3</t>
  </si>
  <si>
    <t>Monumentum – Música electrónica en el Bronx</t>
  </si>
  <si>
    <t>Actividad de divulgación y posicionamiento del BDC en Feria del Millón</t>
  </si>
  <si>
    <t>Actividad de divulgación y posicionamiento del BDC en BIFF</t>
  </si>
  <si>
    <t>11.</t>
  </si>
  <si>
    <t>Elysium – Danza Teatro Mayor</t>
  </si>
  <si>
    <t>12.</t>
  </si>
  <si>
    <t>Semana Andina</t>
  </si>
  <si>
    <t>13.</t>
  </si>
  <si>
    <t>SOFA</t>
  </si>
  <si>
    <t>14.</t>
  </si>
  <si>
    <t>Día de los Niños</t>
  </si>
  <si>
    <t>15.</t>
  </si>
  <si>
    <t>Conexiones Creativas</t>
  </si>
  <si>
    <t>16.</t>
  </si>
  <si>
    <t>Recon</t>
  </si>
  <si>
    <t>17.</t>
  </si>
  <si>
    <t>Intervención artística BAT</t>
  </si>
  <si>
    <t>18.</t>
  </si>
  <si>
    <t>Exposición de autos La Estanzuela</t>
  </si>
  <si>
    <t>19.</t>
  </si>
  <si>
    <t>Madrúguele al Hip Hop</t>
  </si>
  <si>
    <t>20.</t>
  </si>
  <si>
    <t>Circuito Techotiva Rock</t>
  </si>
  <si>
    <t xml:space="preserve">Esta meta se reportó ejecutada al 100% en 2021. 
</t>
  </si>
  <si>
    <t>META 1</t>
  </si>
  <si>
    <t>programación</t>
  </si>
  <si>
    <t>Documento versión final de mapeo</t>
  </si>
  <si>
    <t>Documento versión final de caracterización con información de los agentes a 2019 y 2020</t>
  </si>
  <si>
    <t>Socialización de los resultados de mapeo y caracterización</t>
  </si>
  <si>
    <r>
      <t>Documento de an</t>
    </r>
    <r>
      <rPr>
        <sz val="10"/>
        <color theme="1"/>
        <rFont val="Arial"/>
        <family val="2"/>
      </rPr>
      <t>álisis de la</t>
    </r>
    <r>
      <rPr>
        <sz val="10"/>
        <color rgb="FF000000"/>
        <rFont val="Arial"/>
        <family val="2"/>
      </rPr>
      <t xml:space="preserve"> caracterización de agentes de 202</t>
    </r>
    <r>
      <rPr>
        <sz val="10"/>
        <color theme="1"/>
        <rFont val="Arial"/>
        <family val="2"/>
      </rPr>
      <t>0-2021</t>
    </r>
  </si>
  <si>
    <t>Mesas de trabajo FUGA-IDARTES para la definición jurídica de la alianza</t>
  </si>
  <si>
    <t>Mesas de trabajo con aliado</t>
  </si>
  <si>
    <t>Conceptualización de la plataforma a desarrollar de manera interna</t>
  </si>
  <si>
    <t>Contratación del personal que apoyará el desarrollo de la plataforma</t>
  </si>
  <si>
    <t>Primer desarrollo de la plataforma</t>
  </si>
  <si>
    <t>Meta Plan de Desarrollo</t>
  </si>
  <si>
    <t>Meta Proyecto de Inversión</t>
  </si>
  <si>
    <t>Ponderación Meta Proyecto para cumplir Meta Plan*</t>
  </si>
  <si>
    <t>Diseñar y promover tres (3) programas para el fortalecimiento de la cadena de valor de la economía cultural y creativa</t>
  </si>
  <si>
    <t>Apoyar técnicamente el desarrollo de 4 procesos locales en la economía cultural y creativa del centro y su articulación con otros sectores</t>
  </si>
  <si>
    <t>Generar procesos de formación a 1.520 personas en competencias personales y empresariales de iniciativas de la economía cultural y creativa del centro, se atenderá proyectos de emprendimiento de jóvenes, mujeres y grupos étnicos</t>
  </si>
  <si>
    <t>Desarrollar 7 laboratorios de co-creación y otros procesos de cualificación de productos del ecosistema cultural y creativo del centro</t>
  </si>
  <si>
    <t>Otorgar 55 incentivos económicos a agentes del ecosistema de la economía creativa del centro</t>
  </si>
  <si>
    <t>Realizar procesos de articulación para que los emprendedores puedan acceder a financiación</t>
  </si>
  <si>
    <t>Apoyar la realización de 8 mercados o la participación de agentes en espacios de circulación o promoción</t>
  </si>
  <si>
    <t xml:space="preserve">Total ponderación </t>
  </si>
  <si>
    <t>META 3</t>
  </si>
  <si>
    <t>Alianza con Sabor Candelaria</t>
  </si>
  <si>
    <r>
      <t xml:space="preserve">Mesas de trabajo para planeación del </t>
    </r>
    <r>
      <rPr>
        <sz val="10"/>
        <color rgb="FFFF0000"/>
        <rFont val="Arial"/>
        <family val="2"/>
      </rPr>
      <t>evento</t>
    </r>
    <r>
      <rPr>
        <sz val="10"/>
        <color theme="1"/>
        <rFont val="Arial"/>
        <family val="2"/>
      </rPr>
      <t xml:space="preserve"> y el taller laboratorio, entre FUGA y el </t>
    </r>
    <r>
      <rPr>
        <sz val="10"/>
        <color rgb="FFFF0000"/>
        <rFont val="Arial"/>
        <family val="2"/>
      </rPr>
      <t>aliado</t>
    </r>
  </si>
  <si>
    <t>Desarrollo del evento y del taller laboratorio</t>
  </si>
  <si>
    <t>Cursos 7, 8, 9 y 10 del programa Aula Creativa</t>
  </si>
  <si>
    <t>N/A</t>
  </si>
  <si>
    <t>Procesos de formación derivados de acciones del proyecto 7713</t>
  </si>
  <si>
    <t>Proceso de formación a cargo de los grupos étnicos</t>
  </si>
  <si>
    <t xml:space="preserve">Fecha </t>
  </si>
  <si>
    <t xml:space="preserve">asistentes </t>
  </si>
  <si>
    <t xml:space="preserve">Proyecto Uramba por la Vida Consultiva Afro </t>
  </si>
  <si>
    <t>subtotal personas únicas</t>
  </si>
  <si>
    <t xml:space="preserve">Muestra gastronómica y formativa Consultiva Kuagro Palenque </t>
  </si>
  <si>
    <t xml:space="preserve">Proyecto Identificación de las economías culturales y creativa de los pueblos indígenas AIB -Autoridades Indígenes en Bakatá </t>
  </si>
  <si>
    <t xml:space="preserve">Laboratorio de emprendimiento: Innovación inspirada en el territorio del BRONX- Propuesta de valor </t>
  </si>
  <si>
    <t>Tres sesiones con 19 asistentes únicos</t>
  </si>
  <si>
    <t>Total personas únicas formadas</t>
  </si>
  <si>
    <t>Fecha</t>
  </si>
  <si>
    <t>asistentes</t>
  </si>
  <si>
    <t>Premio a la Gestión Cultural y Creativa del Centro de Bogotá- Categoría Artes y patrimonio/ FUNDACIÓN INSTITUTO FOLCLÓRICO COLOMBIANO DELIA ZAPATA OLIVELLA</t>
  </si>
  <si>
    <t>subtotal</t>
  </si>
  <si>
    <t>Premio a la Gestión Cultural y Creativa del Centro de Bogotá- Categoría Premio a la Gestión de Industrias Culturales Convencionales/ CABECITANEGRA PRODUCCIONES LTDA</t>
  </si>
  <si>
    <t>Premio a la gestión cultural y creativa del centro de Bogotá – Categoría creaciones funcionales, nuevos medios y software/ PAOLA PEREZ</t>
  </si>
  <si>
    <t>Premio a la Gestión Cultural y Creativa del Centro de Bogotá, categoría Premio a la Gestión de Organizaciones Culturales Comunitarias/ CORPORACIÓN CULTURAL TERCER ACTO</t>
  </si>
  <si>
    <t>Premio a la Gestión Cultural y Creativa del Centro de Bogotá, categoría Premio a la Gestión de Espacios Independientes.</t>
  </si>
  <si>
    <t xml:space="preserve">Asistencias a Aula Creativa </t>
  </si>
  <si>
    <t xml:space="preserve">Asistencia a Laboratorios de sofisticación de productos </t>
  </si>
  <si>
    <t xml:space="preserve">Asistencia a procesos de formación de los ganadores del Premio a la Gestión Cultural y Creativa de Santa Fe </t>
  </si>
  <si>
    <t>Evidencia Films y Producciones Ltda, representante Franco Lolly</t>
  </si>
  <si>
    <t>Fundación Laboratorio Bosque de Niebla, representante Hugo Armando Bautista</t>
  </si>
  <si>
    <t>Juan Bosco Motta Guarín</t>
  </si>
  <si>
    <t>Juan David Gutiérrez Santos</t>
  </si>
  <si>
    <t>Luvina SAS</t>
  </si>
  <si>
    <t>BZ Cine S.A.S, representante Miguel Urrutia</t>
  </si>
  <si>
    <t>Balthvs, representante Balthazar Aguirre</t>
  </si>
  <si>
    <t>Luz Marina becerra</t>
  </si>
  <si>
    <t>Diseño, aprobación y cargue en SICON del Premio a la gestión cultural y creativa del Centro de Bogotá</t>
  </si>
  <si>
    <t>Apertura y socialización del Premio a la gestión cultural y creativa del Centro de Bogotá</t>
  </si>
  <si>
    <t>Publicación de resultados de los ganadores</t>
  </si>
  <si>
    <t>Ejecución de las propuestas ganadoras</t>
  </si>
  <si>
    <t>META 7</t>
  </si>
  <si>
    <t>Ganador</t>
  </si>
  <si>
    <t>Fechas de formación</t>
  </si>
  <si>
    <t>Asistentes</t>
  </si>
  <si>
    <t xml:space="preserve">subtotal </t>
  </si>
  <si>
    <t>Premio a la Gestión Cultural y Creativa del Centro de Bogotá, categoría Premio a la Gestión de Espacios Independientes. ODEÓN</t>
  </si>
  <si>
    <t>META 8</t>
  </si>
  <si>
    <t>Ejecución de las propuestas ganadores del programa «Es Cultura Local 2.0»</t>
  </si>
  <si>
    <t>Diseño, aprobación y cargue en SICON de la convocatoria del programa «Es Cultura Local 2.1 – Localidad de Los Mártires»</t>
  </si>
  <si>
    <t xml:space="preserve">Apertura y socialización de la convocatoria del programa «Es Cultura Local 2.1 – Localidad de Los Mártires» </t>
  </si>
  <si>
    <t>Publicación de resultados de los ganadores del programa «Es Cultura Local 2.1 – Localidad de Los Mártires»</t>
  </si>
  <si>
    <t>Ejecución de las propuestas ganadoras – Localidad de Los Mártires</t>
  </si>
  <si>
    <t>Diseño, aprobación y cargue en SICON de las convocatorias del programa «Es Cultura Local 2.1 – Localidad de Santa Fe»</t>
  </si>
  <si>
    <t xml:space="preserve">Apertura y socialización de las convocatorias del programa «Es Cultura Local 2.1 – Localidad de Santa Fe» </t>
  </si>
  <si>
    <t>Publicación de resultados de los ganadores del programa «Es Cultura Local 2.1 – Localidad de Santa Fe»</t>
  </si>
  <si>
    <t>Ejecución de las propuestas ganadoras – Localidad de Santa Fe</t>
  </si>
  <si>
    <t>Participación de agentes del sector musical y de eventos en la plataforma BOmm – Bogotá Music Market</t>
  </si>
  <si>
    <t>Mercado 2 Feria Es Cultura Local</t>
  </si>
  <si>
    <t xml:space="preserve">3. </t>
  </si>
  <si>
    <t>Espacio de circulación y promoción en el Bronx Distrito Creativo</t>
  </si>
  <si>
    <t xml:space="preserve">4. </t>
  </si>
  <si>
    <t xml:space="preserve">Espacio de circulación y promoción- Expoartesanías </t>
  </si>
  <si>
    <t>META 5</t>
  </si>
  <si>
    <t xml:space="preserve">De la verificación realizada a la información registrada en el PAA de la vigencia  se observan los RP 11, 127, 171, 198, 199, 200, 201, 202, 801, 877, 1028, 381, 5 y 571 vinculados a esta meta  por valor de $298 millones
Conforme lo anterior se observa que la información registrada en SEGPLAN y el PAA al corte de diciembre de 2022 es coherente y esta soportada con los RP correspondientes.
</t>
  </si>
  <si>
    <t>De la verificación realizada a la información registrada en el PAA de la vigencia  se observan los RP 160, 167, 185, 860, 863,  992 y 4, vinculados a esta meta  por valor de $77 millones 
Conforme lo anterior se observa que la información registrada en SEGPLAN y el PAA al corte de diciembre de 2022 es coherente y esta soportada con los RP correspondientes.</t>
  </si>
  <si>
    <t>De la verificación realizada a la información registrada en el PAA de la vigencia  se observan los RP 109, 806, 110, 916, 112, 867, 111, 113, 1006, 251, 997, 114, 828, 210, 1009, 196, 848, 149, 1088, 146, 1008, 143, 803, 137, 266, 120, 980, 802, 139, 1376, 1242, 9, 1130, 922, 131, 1377, 920, 731, 8,  273, 332, 464, 383, 2  y 572 vinculados a esta meta  por valor de $1,921 millones 
Conforme lo anterior se observa que la información registrada en SEGPLAN y el PAA al corte de diciembre de 2022 es coherente y esta soportada con los RP correspondientes.</t>
  </si>
  <si>
    <t>Esta meta no tiene gestión contractual vinculada, su ejecución presupuestal se realiza a través del cumplimiento de Resoluciones</t>
  </si>
  <si>
    <t xml:space="preserve">De la verificación realizada por el equipo auditor a los soportes dispuestos en el repositorio de evidencias se observan los RP 136 y 168   vinculados a esta meta que corresponden a  $86,3 millones y $52,3 millones respectivamente, adicionalmente se identifican   los RP 936 y 862 por adiciones de  $3,4 millones y  $952.440 pesos respectivamente, para un total de $53,3 millones, con lo cual se alcanza la meta presupuestal reportada.
Conforme lo anterior se observa coherencia entre lo reportado en SEGPLAN y la gestión presupuestal adelantada en esta meta (PAA).
</t>
  </si>
  <si>
    <r>
      <t xml:space="preserve">De la verificación realizada a la información registrada en el PAA de la vigencia  se observan los </t>
    </r>
    <r>
      <rPr>
        <sz val="9"/>
        <rFont val="Arial Narrow"/>
        <family val="2"/>
      </rPr>
      <t>RP 13</t>
    </r>
    <r>
      <rPr>
        <sz val="9"/>
        <color theme="1"/>
        <rFont val="Arial Narrow"/>
        <family val="2"/>
      </rPr>
      <t>,</t>
    </r>
    <r>
      <rPr>
        <sz val="9"/>
        <rFont val="Arial Narrow"/>
        <family val="2"/>
      </rPr>
      <t xml:space="preserve"> 1180, 205, 1183, 177, 172, 1247, 174, 173, 1111, 1080, 1077, 1042, 1268, 800, 785, 730,  450, </t>
    </r>
    <r>
      <rPr>
        <sz val="9"/>
        <color theme="1"/>
        <rFont val="Arial Narrow"/>
        <family val="2"/>
      </rPr>
      <t xml:space="preserve">520, 497 y 12, vinculados a esta meta  por valor de $390 millones  
Conforme lo anterior se observa que la información registrada en SEGPLAN y el PAA al corte de diciembre de 2022 es coherente y esta soportada con los RP correspondientes.
</t>
    </r>
  </si>
  <si>
    <r>
      <t xml:space="preserve">De la verificación realizada a la información registrada en el PAA de la vigencia  se observan los RP </t>
    </r>
    <r>
      <rPr>
        <sz val="9"/>
        <rFont val="Arial Narrow"/>
        <family val="2"/>
      </rPr>
      <t xml:space="preserve">702, 178, 729 y 176 vinculados a esta meta  por valor de $99 millones  
Conforme lo anterior se observa que la información registrada en SEGPLAN y el PAA al corte de diciembre de 2022 es coherente y esta soportada con los RP correspondientes. </t>
    </r>
  </si>
  <si>
    <t xml:space="preserve">De la verificación realizada por el equipo auditor a la base de datos de contratación 2022, se identifican  los contratos FUGA-21-2022 y FUGA-42-2022  con sus correspondientes adiciones.
Conforme lo anterior se observa que la información registrada en SEGPLAN  es coherente con la gestión contractual reportada en la base de datos aportada  como evidencia.
</t>
  </si>
  <si>
    <t>De la verificación realizada a la información registrada en el PAA de la vigencia  se observan los RP 145, 961 ,128, 1256 y 1283, vinculados a esta meta  por valor de $226 millones.  
Conforme lo anterior se observa que la información registrada en SEGPLAN y el PAA al corte de diciembre de 2022 es coherente y esta soportada con los RP correspondientes.
Es importante precisar que esta meta finalizo en esta vigencia por lo que su programación tanto en magnitud como en recursos se cumple en su totalidad con este reporte.</t>
  </si>
  <si>
    <r>
      <t xml:space="preserve">De la verificación realizada a la información registrada en el PAA de la vigencia  se observan los RP </t>
    </r>
    <r>
      <rPr>
        <sz val="9"/>
        <rFont val="Arial Narrow"/>
        <family val="2"/>
      </rPr>
      <t xml:space="preserve"> 977,  979,  1243,  1346,  1157, 1144,  991, 989 y 976, vinculados a esta meta  por valor de $55 millones.  </t>
    </r>
    <r>
      <rPr>
        <sz val="9"/>
        <color theme="1"/>
        <rFont val="Arial Narrow"/>
        <family val="2"/>
      </rPr>
      <t xml:space="preserve">
Conforme lo anterior se observa que la información registrada en SEGPLAN y el PAA al corte de diciembre de 2022 es coherente y esta soportada con los RP correspondientes.</t>
    </r>
  </si>
  <si>
    <r>
      <t>De la verificación realizada a la información registrada en el PAA de la vigencia  se observan los RP</t>
    </r>
    <r>
      <rPr>
        <sz val="9"/>
        <rFont val="Arial Narrow"/>
        <family val="2"/>
      </rPr>
      <t xml:space="preserve"> 256, 188, 978, 184, 925, 960, 1153, 1150, 1043, 1305, 854, 993, 591, 117, 975, 990, 116, 988,  118, 396, 395 y 267), vinculados a esta meta  por valor de $1,164 millones.  Sobre esta gestión es importante señalar que el RP 934 registra una anulación por su valor total ($2,3 millones) y el RP 188 registra una anulación parcial por $23 millones, por lo que el valor neto de RP corresponde a lo reportado.
Conforme lo anterior se observa que la información registrada en SEGPLAN y el PAA al corte de diciembre de 2022 es coherente y esta soportada con los RP correspondientes.</t>
    </r>
    <r>
      <rPr>
        <sz val="9"/>
        <color theme="1"/>
        <rFont val="Arial Narrow"/>
        <family val="2"/>
      </rPr>
      <t xml:space="preserve">
</t>
    </r>
  </si>
  <si>
    <r>
      <t>De la verificación realizada a la información registrada en el PAA de la vigencia  se observan los R</t>
    </r>
    <r>
      <rPr>
        <sz val="9"/>
        <rFont val="Arial Narrow"/>
        <family val="2"/>
      </rPr>
      <t>P 185 y 125 vinculados a esta meta  por valor de $77 millones.  
Conforme lo anterior se observa que la información registrada en SEGPLAN y el PAA al corte de diciembre de 2022 es coherente y esta soportada con los RP correspondientes.</t>
    </r>
    <r>
      <rPr>
        <sz val="9"/>
        <color theme="1"/>
        <rFont val="Arial Narrow"/>
        <family val="2"/>
      </rPr>
      <t xml:space="preserve">
</t>
    </r>
  </si>
  <si>
    <t>De la verificación realizada a la información registrada en el PAA de la vigencia  se observan los RP  144 y 119, vinculados a esta meta  por valor de $124 millones.  
Conforme lo anterior se observa que la información registrada en SEGPLAN y el PAA al corte de diciembre de 2022 es coherente y esta soportada con los RP correspondientes.</t>
  </si>
  <si>
    <t>De la verificación realizada a la información registrada en el PAA de la vigencia  se observan los RP  260, 170, 924, 163, 1146  y 121, vinculados a esta meta  por valor de $354 millones.  
Conforme lo anterior se observa que la información registrada en SEGPLAN y el PAA al corte de diciembre de 2022 es coherente y esta soportada con los RP correspondientes.</t>
  </si>
  <si>
    <t xml:space="preserve">De la verificación realizada a la información registrada en el PAA de la vigencia  se observan los RP 1097  y 398, vinculados a esta meta  por valor de $46 millones.  
Conforme lo anterior se observa que la información registrada en SEGPLAN y el PAA al corte de diciembre de 2022 es coherente y esta soportada con los RP correspondientes.
</t>
  </si>
  <si>
    <t xml:space="preserve">De la verificación realizada a la información registrada en el PAA de la vigencia  se observan los RP 974, 973, 923, 926, 984, 999, 998, 1145, 1149, 1148, 830, 774, 776, 397, 272, 982, 981, 1260 y 1259, vinculados a esta meta  por valor de $653 millones.  
Conforme lo anterior se observa que la información registrada en SEGPLAN y el PAA al corte de diciembre de 2022 es coherente y esta soportada con los RP correspondientes.
</t>
  </si>
  <si>
    <t xml:space="preserve">De la verificación realizada a la información registrada en el PAA de la vigencia  se observan los RP 1344, 1349, 1319, 1348, 1343, 1078, 1082, 166 y 169, vinculados a esta meta  por valor de $281 millones.  
Conforme lo anterior se observa que la información registrada en SEGPLAN y el PAA al corte de diciembre de 2022 es coherente y esta soportada con los RP correspondientes.
</t>
  </si>
  <si>
    <t xml:space="preserve">De la verificación realizada a la información registrada en el PAA de la vigencia  se observan los RP   769, 252, 985, 175, 935, 157 y 1350, vinculados a esta meta  por valor de $143 millones.  
Conforme lo anterior se observa que la información registrada en SEGPLAN y el PAA al corte de diciembre de 2022 es coherente y esta soportada con los RP correspondientes
</t>
  </si>
  <si>
    <t xml:space="preserve">De la verificación realizada a la información registrada en el PAA de la vigencia  se observan los RP   986, 203, 938, 150, 151, 1141, 1129, 1089, 1314, 790, 1351, 124, 442, 393 y 674, vinculados a esta meta  por valor de $320 millones.  
Conforme lo anterior se observa que la información registrada en SEGPLAN y el PAA al corte de diciembre de 2022 es coherente y esta soportada con los RP correspondientes
</t>
  </si>
  <si>
    <t xml:space="preserve">De la verificación realizada a la información registrada en el PAA de la vigencia  se observan los RP  209, 937, 1142, 770, 740, 994 y 739, vinculados a esta meta  por valor de $73 millones.  
Conforme lo anterior se observa que la información registrada en SEGPLAN y el PAA al corte de diciembre de 2022 es coherente y esta soportada con los RP correspondientes.
</t>
  </si>
  <si>
    <t xml:space="preserve">De la verificación realizada a la información registrada en el PAA de la vigencia  se observan los RP  234, 233, 1090 y 270, vinculados a esta meta  por valor de $128 millones.  
Conforme lo anterior se observa que la información registrada en SEGPLAN y el PAA al corte de diciembre de 2022 es coherente y esta soportada con los RP correspondientes.
</t>
  </si>
  <si>
    <t xml:space="preserve">De la verificación realizada a la información registrada en el PAA de la vigencia  se observan los RP 229, 1352 y 394, vinculados a esta meta  por valor de $86 millones.  
Conforme lo anterior se observa que la información registrada en SEGPLAN y el PAA al corte de diciembre de 2022 es coherente y esta soportada con los RP correspondientes.
</t>
  </si>
  <si>
    <t>El Informe de Gestión Cualitativo referencia 20 actividades desarrolladas para dar cumplimiento a la meta, indicando para cada una de ellas el peso relativo de programación y de ejecución;  el informe  desarrolla la gestión adelantada  en cada una de las actividades: Actividad 1: Evento de entrega mural: Pararse duro; Actividad 2: Cápsula del tiempo: Exposición senderos; Actividad 3:  Bronx Filarmónico: Rap de la casa; Actividad 4:  Champeta al Bronx: Concierto de la Afrocolombianidad; Actividad 5: Salsa al Parque en el Bronx; Actividad 6: Festival Petronio Álvarez en el Bronx; Actividad 7: Festival pegando finura vol. 3; Actividad 8: Monumentum – Música electrónica en el Bronx; Actividad 9: Actividad de divulgación y posicionamiento del BDC en Feria del Millón; Actividad 10: Actividad de divulgación y posicionamiento del BDC en BIFF; Actividad 11: Elysium – Danza Teatro Mayor; Actividad 12: Semana Andina; Actividad 13: SOFA; Actividad 14: Día de los Niños; Actividad 15: Conexiones Creativas; Actividad 16: Recon; Actividad 17: Intervención artística BAT; Actividad 18: Exposición de autos La Estanzuela; Actividad 19: Madrúguele al Hip Hop; Actividad 20: Circuito Techotiva Rock.
Las actividades registradas en el informe cualitativo son coherentes con la información dispuesta en el Informe de Gestión Cuantitativo
De la verificación realizada al repositorio de evidencias se observan los soportes de cada una de las actividades reportadas como ejecutadas.</t>
  </si>
  <si>
    <r>
      <t>El Informe de Gestión Cualitativo, registra 4 laboratorios que aportaron al cumplimiento de la meta;  el informe  desarrolla la gestión adelantada  en cada uno de ellos: 1. Laboratorio de cocreación de Vitrinismo y exhibición;  2. Laboratorio de cocreación de Producto artesanal; 3. Laboratorio de cocreación Moda con historia; y 4. Laboratorio de emprendimiento: Innovación inspirada en el territorio del BRONX- Propuesta de valor
En el</t>
    </r>
    <r>
      <rPr>
        <sz val="9"/>
        <rFont val="Arial Narrow"/>
        <family val="2"/>
      </rPr>
      <t xml:space="preserve"> repositorio de evidencias se observan los soportes que dan cuenta de lo reportado en el informe cualitativo.
</t>
    </r>
  </si>
  <si>
    <t>Nombre  Proyecto de inversión</t>
  </si>
  <si>
    <t>Nombre Proyecto de inversión</t>
  </si>
  <si>
    <r>
      <t xml:space="preserve">El Informe de Gestión Cualitativo referencia 10 actividades que aportaron al cumplimiento de la meta, estableciendo el peso relativo programado y ejecutado; el informe desarrolla la gestión adelantada en cada una de las actividades, observándose:
</t>
    </r>
    <r>
      <rPr>
        <b/>
        <sz val="9"/>
        <rFont val="Arial Narrow"/>
        <family val="2"/>
      </rPr>
      <t>Actividad 1 Ejecución Festival Centro 2022:</t>
    </r>
    <r>
      <rPr>
        <sz val="9"/>
        <rFont val="Arial Narrow"/>
        <family val="2"/>
      </rPr>
      <t xml:space="preserve">  La gestión reportada en el informe cualitativo se evidencia en la carpeta de enero.
</t>
    </r>
    <r>
      <rPr>
        <b/>
        <sz val="9"/>
        <rFont val="Arial Narrow"/>
        <family val="2"/>
      </rPr>
      <t>Actividad 2 Estructuración:</t>
    </r>
    <r>
      <rPr>
        <sz val="9"/>
        <rFont val="Arial Narrow"/>
        <family val="2"/>
      </rPr>
      <t xml:space="preserve"> Los soportes de su ejecución se encuentran en las carpetas de julio, agosto y septiembre
</t>
    </r>
    <r>
      <rPr>
        <b/>
        <sz val="9"/>
        <rFont val="Arial Narrow"/>
        <family val="2"/>
      </rPr>
      <t>Actividad 3 Conceptualización:</t>
    </r>
    <r>
      <rPr>
        <sz val="9"/>
        <rFont val="Arial Narrow"/>
        <family val="2"/>
      </rPr>
      <t xml:space="preserve"> La evidencia de su ejecución se encuentra en la carpeta de julio.
</t>
    </r>
    <r>
      <rPr>
        <b/>
        <sz val="9"/>
        <rFont val="Arial Narrow"/>
        <family val="2"/>
      </rPr>
      <t>Actividad 4 Diseño de la imagen:</t>
    </r>
    <r>
      <rPr>
        <sz val="9"/>
        <rFont val="Arial Narrow"/>
        <family val="2"/>
      </rPr>
      <t xml:space="preserve"> Los soportes se evidencian en las carpetas de julio, agosto y septiembre
</t>
    </r>
    <r>
      <rPr>
        <b/>
        <sz val="9"/>
        <rFont val="Arial Narrow"/>
        <family val="2"/>
      </rPr>
      <t>Actividad 5 Estructuración convocatoria de artistas locales:</t>
    </r>
    <r>
      <rPr>
        <sz val="9"/>
        <rFont val="Arial Narrow"/>
        <family val="2"/>
      </rPr>
      <t xml:space="preserve"> si bien no se evidencian los soportes en el servidor, en el informe cualitativo se señala el link de consulta de las convocatorias (https://sicon.scrd.gov.co/convocatorias/1702)
</t>
    </r>
    <r>
      <rPr>
        <b/>
        <sz val="9"/>
        <rFont val="Arial Narrow"/>
        <family val="2"/>
      </rPr>
      <t>Actividad 6 Lanzamiento del Festival 2022</t>
    </r>
    <r>
      <rPr>
        <sz val="9"/>
        <rFont val="Arial Narrow"/>
        <family val="2"/>
      </rPr>
      <t xml:space="preserve">: Las evidencias se ubican en las carpetas de agosto y septiembre, haciendo claridad que estas corresponden a la gestión 2023
</t>
    </r>
    <r>
      <rPr>
        <b/>
        <sz val="9"/>
        <rFont val="Arial Narrow"/>
        <family val="2"/>
      </rPr>
      <t>Actividad 7 Seguimiento a la convocatoria de artistas locales</t>
    </r>
    <r>
      <rPr>
        <sz val="9"/>
        <rFont val="Arial Narrow"/>
        <family val="2"/>
      </rPr>
      <t xml:space="preserve">: Los soportes se encuentran ubicados en la carpeta de julio
</t>
    </r>
    <r>
      <rPr>
        <b/>
        <sz val="9"/>
        <rFont val="Arial Narrow"/>
        <family val="2"/>
      </rPr>
      <t>Actividad 8 Aprobación de propuesta de programación</t>
    </r>
    <r>
      <rPr>
        <sz val="9"/>
        <rFont val="Arial Narrow"/>
        <family val="2"/>
      </rPr>
      <t xml:space="preserve">: No se  aporta evidencia de la gestión reportada.
</t>
    </r>
    <r>
      <rPr>
        <b/>
        <sz val="9"/>
        <rFont val="Arial Narrow"/>
        <family val="2"/>
      </rPr>
      <t>Actividad 9 Preproducción técnica y logística</t>
    </r>
    <r>
      <rPr>
        <sz val="9"/>
        <rFont val="Arial Narrow"/>
        <family val="2"/>
      </rPr>
      <t xml:space="preserve">: Los soportes de su ejecución se ubican en las carpetas de septiembre y diciembre
</t>
    </r>
    <r>
      <rPr>
        <b/>
        <sz val="9"/>
        <rFont val="Arial Narrow"/>
        <family val="2"/>
      </rPr>
      <t>Actividad 10: Lanzamiento de cartel FC 2022</t>
    </r>
    <r>
      <rPr>
        <sz val="9"/>
        <rFont val="Arial Narrow"/>
        <family val="2"/>
      </rPr>
      <t>:  No se  aporta evidencia de la gestión reportada.
Se observa que el cuadro de actividades/tareas/acción/pasos señalados en el informe de gestión cualitativo, refiere  en las actividades 6 y 10  la gestión de lanzamiento del festival y del cartel del festival 2022, cuando este corresponde  a la gestión 2023.</t>
    </r>
  </si>
  <si>
    <r>
      <t xml:space="preserve">El Informe de Gestión Cualitativo referencia  2 hitos realizadas en la vigencia para dar cumplimiento a la meta;  el informe  establece el peso relativo programado  y ejecutado, observándose:  
</t>
    </r>
    <r>
      <rPr>
        <b/>
        <sz val="9"/>
        <color theme="1"/>
        <rFont val="Arial Narrow"/>
        <family val="2"/>
      </rPr>
      <t>Actividad  1. Mesas de trabajo internas para conceptualizar y definir metodología del documento de modelo de operació</t>
    </r>
    <r>
      <rPr>
        <sz val="9"/>
        <color theme="1"/>
        <rFont val="Arial Narrow"/>
        <family val="2"/>
      </rPr>
      <t xml:space="preserve">n:  Si bien el informe señala que se hicieron mesas de trabajo, no se referencia cuantas, cuando o temas tratados. La descripción de la gestión es general y no permite evaluar como se da cumplimiento a la ejecución reportada.
</t>
    </r>
    <r>
      <rPr>
        <b/>
        <sz val="9"/>
        <color theme="1"/>
        <rFont val="Arial Narrow"/>
        <family val="2"/>
      </rPr>
      <t xml:space="preserve">Actividad  2. Entrega de documento final: </t>
    </r>
    <r>
      <rPr>
        <sz val="9"/>
        <color theme="1"/>
        <rFont val="Arial Narrow"/>
        <family val="2"/>
      </rPr>
      <t>Se reporta con un cumplimiento del 100% señalando que se entrega el documento final el 16/12/2022; sin embargo no es claro como se entregó y cual es el documento entregado.  Si bien se indica que el documento final es el PROYECTO_ESQUINA REDONDA 20221216 de la carpeta de diciembre esto no es coherente con la actividad (hito) formulado por cuanto se sigue referenciando el documento como Proyecto.
De lo observado en el  repositorio, se evidencia que de manera general se tiene documentada la gestión y esta se encuentra organizada de acuerdo a la actividad reportada, con lo cual se subsana lo observado en el seguimiento de la OCI al corte de marzo de 2022.</t>
    </r>
  </si>
  <si>
    <t xml:space="preserve">El Informe de Gestión Cualitativo referencia 5 actividades que aportaron al cumplimiento de la meta, estableciendo el peso relativo programado, ejecutado y el número de actividades en cada una de ellas con las cuales se aporta a MPD definida en la vigencia (124 acciones en la vigencia);  el informe  desarrolla la gestión adelantada  en cada una de las actividades, observándose: 
Actividad 1. 60 talleres Centro Creativo:  Se reportan 60 talleres (abril (6), mayo (2), junio (8), julio (3), agosto (6), septiembre (3), octubre (12), noviembre (6) y diciembre (14)); se observa que 2 actividades no se identifican como talleres sino como exposiciones de los trabajos desarrollados en los talleres (366 de julio y 720 de diciembre). En el repositorio de evidencias se observa la coherencia entre lo reportado en el cualitativo  y los soportes.  Se valida aleatoriamente en diciembre el evento 724 Taller Artes Plásticas y elect Navegantes -Cares Nov-Dic, evidenciándose la ficha técnica debidamente diligenciada,  listado de asistencia y base de datos 
Actividad 2. 34 talleres efímeros:  Se reportan 34 talleres (marzo (5), abril (2), mayo (5), junio (9), septiembre (1), octubre (2), noviembre (8) y diciembre (2)). De la verificación a las evidencias, se observó en la carpeta de marzo soportes de 3 talleres sin embargo en los demás instrumentos se reporta la ejecución de 5; sólo se observan los formatos de registro de asistentes, no se evidencian fichas técnicas de los eventos. En las carpetas de abril, mayo, septiembre, noviembre y diciembre, solo se incluyen las fichas técnicas y no los formatos de registro de asistentes. Se valida aleatoriamente la ficha 42 correspondiente al evento Fúgate al Barrio - Parque barrio Ricaurte realizado el 24/02/2021 (El año registrado no corresponde a la vigencia  reportada de ejecución (2022)); el formato señala que el tipo de conteo es "Asistencia", sin embargo no se incluye la lista dentro de las evidencias así como tampoco se incluyen los 3 registros fotográficos rotulados, evidencias señaladas en la Guía para conteo de asistencias y reporte de eventos y/o actividades de la FUGA. TC-GU-01 Versión 2: ítem  9.1. 
Actividad 3. 9 acciones de cualificación: Se reportan 9 acciones (talleres) (marzo (5), abril (3) y mayo (1). De la verificación a las evidencias se observaron las fichas técnicas, no se incluyen los formatos de registro de asistentes de los talleres realizados en marzo, tal como se señala en la Guía para conteo de asistencias y reporte de eventos y/o actividades de la FUGA. TC-GU-01 Versión 2: ítem 9.1. Evento de pequeño o mediante formato; la evidencia solo da cuenta de 2 de los 5 talleres reportados en este mes.
Actividad 4. 17 conferencias y conversatorios: Se reportan 13 conversatorios entre marzo y noviembre, 1 encuentro en diciembre y  3 seminarios en  junio. De la verificación a las evidencias se observó que no se incluye  el formato registro de asistencia. Aleatoriamente se verifica el evento 310  Seminario Performance Modulo I 31/05/2022, en donde se registra que el tipo de conteo es Asistencia, sin embargo no se incluye la lista dentro de los soportes.
Actividad 5. 4 franja académica Festival Centro: Se reportan 4 conservatorios realizados en marzo, en la matriz 7682 Informe Cuantitativo SAC 2022 DIC2022 V1  se reportan como ejecutados en marzo, sin embargo la evidencia se ubica en lo carpeta de enero, lo cual es coherente con la fecha de realizado el evento registrada en la ficha técnica de los 4 conservatorios (7, 8, 15 y 16); sobre este particular el enlace de la subdirección aclara que durante el 1er. trimestre el lineamiento concertado con la OAP,  fue agrupar todas las evidencias en la carpeta de marzo. De la verificación aleatoria a las evidencias, se valida la información de la ficha técnica 15 correspondiente al evento realizado el 21/01/2022,  donde se registran 31 participantes,  metodología  de conteo: AFORO, lo cual es coherente con lo dispuesto en la Guía para conteo de asistencias y reporte de eventos y/o actividades de la FUGA TC-GU-01 Versión 2 (este conteo corresponde a  espacios cerrados con entradas definidas: Aforo de Asistentes).
Lo anterior en coherencia con lo registrado en la matriz 7682 Informe Cuantitativo SAC 2022 DIC2022 V1.
En  entrevista con el enlace de la subdirección el 05/07/2023  precisa sobre lo observado en las actividades 3, 4 y 5  que el reporte de asistencia se hace con el conteo por aforo,  no por el registro de asistencia, lineamiento concertado con la OAP para este tipo de actividades; las actividades 3 y 4  que corresponde a talleres y conferencias se debería hacer  registro de asistencia según la guía. </t>
  </si>
  <si>
    <t>De la verificación realizada a la información registrada en la base de datos de contratación suministrada por la Oficina Jurídica al corte de diciembre de 2022,  se evidencian 9 contratos (4 de ellos con adiciones durante la vigencia) que le aportan a esta meta por valor de $238 millones, lo cual refleja una diferencia de $60 millones respecto a lo reportado en SEGPLAN;  sin embargo de la verificación realizada al PAA con corte de diciembre de 2022, se evidencia 3 contratos adicionales suscritos en el 2021 con vigencias fututas que aportan a la meta:
* Adición contrato FUGA-148-2021. Prestar el servicio integral de operación logística requerido por la Fundación Gilberto Álzate Avendaño para la producción de los eventos artísticos y culturales realizados en el marco de su gestión misional: RP 381 $18,110,000
* Adición y prórroga contrato No. FUGA-107-2021, cuyo objeto consiste en "Prestar el servicio integral de aseo y cafetería para la Fundación Gilberto Álzate Avendaño" RP  571 $7,000,000
* Adicionalmente se observa  el RP 5 del  2022, por valor de $35,000,000 para el objeto * Prestar el servicio integral de operación logística requerido por la Fundación Gilberto Álzate Avendaño para la producción de los eventos artísticos y culturales realizados en el marco de su gestión misional" (FUGA-148-2021)
Conforme lo anterior se observa que la información registrada en SEGPLAN  es coherente con la gestión contractual reportada en la base de datos aportada  como evidencia.
Los contratos 2022 corresponden a: FUGA-77-2022, FUGA-76-2022, FUGA-75-2022,  FUGA-74-2022, FUGA-73-2022, FUGA-46-2022, FUGA-154-2022, FUGA-136-2022 y FUGA-13-2022</t>
  </si>
  <si>
    <r>
      <t xml:space="preserve">El Informe de Gestión Cualitativo referencia 4 actividades que aportaron al cumplimiento de la meta, estableciendo el peso relativo programado, ejecutado y el número de actividades en cada una de ellas con las cuales se aporta a MPD definida en la vigencia (192 acciones en la vigencia);   el informe desarrolla la gestión adelantada en cada una de las actividades, observándose:
</t>
    </r>
    <r>
      <rPr>
        <b/>
        <sz val="9"/>
        <rFont val="Arial Narrow"/>
        <family val="2"/>
      </rPr>
      <t>Actividad 1: 108 acciones de mediación artística (talleres</t>
    </r>
    <r>
      <rPr>
        <sz val="9"/>
        <rFont val="Arial Narrow"/>
        <family val="2"/>
      </rPr>
      <t xml:space="preserve">): Se reportan 94 mediaciones entre  marzo y diciembre, 13 talleres (6 en octubre, 2 en noviembre y 5 en diciembre) y 1 articulación con el Museo de Bogotá (La huerta la Barrio) en junio. De la verificación a los soportes se observa  que en la carpeta de marzo se soportan 6 mediaciones de las 8 reportadas. No se evidencian los soportes de la articulación con el Museo de Bogotá realizada en junio. En octubre se reportan 6 talleres, 2 de ellos corresponde a SOFA jornada estampaton (Mediaciones), adicionalmente la carpeta incluye  en la subcarpeta MEDIACIÓN la actividad 539 Mediación Colectivo Si Acepto  clasificada como Visita guiada en  el informe cualitativo y la matriz cuantitativa. No se incluyen registros de asistencia. 
</t>
    </r>
    <r>
      <rPr>
        <b/>
        <sz val="9"/>
        <rFont val="Arial Narrow"/>
        <family val="2"/>
      </rPr>
      <t>Actividad 2:  59 La FUGA respira</t>
    </r>
    <r>
      <rPr>
        <sz val="9"/>
        <rFont val="Arial Narrow"/>
        <family val="2"/>
      </rPr>
      <t xml:space="preserve">: Se reportan los 59 talleres realizados entre marzo  y diciembre de 2022. Información que es coherente con los soportes dispuestos en el repositorio de evidencias. Se observa que el evento 146. Fuga respira virtual de Semana Santa 1504, fue el único evento virtual realizado de esta meta, sin que se aporte el Reporte de información eventos virtuales establecido en la Guía para conteo de asistencias y reporte de eventos y/o actividades de la FUGA,  como evidencia. 
</t>
    </r>
    <r>
      <rPr>
        <b/>
        <sz val="9"/>
        <rFont val="Arial Narrow"/>
        <family val="2"/>
      </rPr>
      <t>Actividad 3:  12 Actividades pedagógicas vamos a la escena</t>
    </r>
    <r>
      <rPr>
        <sz val="9"/>
        <rFont val="Arial Narrow"/>
        <family val="2"/>
      </rPr>
      <t xml:space="preserve">: se reportan 12 talleres realizados entre agosto y octubre de 2022.  Información que es coherente con los soportes dispuestos en el repositorio de evidencias
</t>
    </r>
    <r>
      <rPr>
        <b/>
        <sz val="9"/>
        <rFont val="Arial Narrow"/>
        <family val="2"/>
      </rPr>
      <t>Actividad 4:  13 visitas guiadas</t>
    </r>
    <r>
      <rPr>
        <sz val="9"/>
        <rFont val="Arial Narrow"/>
        <family val="2"/>
      </rPr>
      <t xml:space="preserve">: Se reportan 13 visitas (4 en marzo,  1 en mayo, 6 en septiembre, 1 en octubre y 1 en diciembre). De la verificación realizada a los soportes  no se observó  el soporte que de cuenta de la visita reportada en octubre
Lo anterior en coherencia con lo registrado en la matriz 7682 Informe Cuantitativo SAC 2022 DIC2022 V1.
Los soportes de las 4 actividades corresponden a las fichas técnicas de los eventos; no se evidencia el formato registro de asistentes. Sobre este particular el enlace de la Subdirección en la entrevista del 05/07/2023 precisa que son listados para las mediaciones del mes, no todas las actividades cuentan con soporte. Sin embargo, la Guía para conteo de Asistencias establece los listados de asistencia para este tipo de eventos.
</t>
    </r>
  </si>
  <si>
    <t>De la verificación realizada a la información registrada en la base de datos de contratación suministrada por la Oficina Jurídica al corte de diciembre de 2022,  se evidencian 3 contratos (los 3  con adiciones durante la vigencia) que le aportan a esta meta por valor de $62 millones, lo cual refleja una diferencia de $15 millones respecto a lo reportado en SEGPLAN;  sin embargo de la verificación realizada al PAA con corte de diciembre de 2022, se evidencia  1 contrato adicional suscrito en el 2021 con vigencias fututas que aporta a la meta "Prestar el servicio integral de operación logística requerido por la Fundación Gilberto Álzate Avendaño para la producción de los eventos artísticos y culturales realizados en el marco de su gestión misional" RP 4 por  $15,039,000 (FUGA-148-2021). 
Conforme lo anterior se observa que la información registrada en SEGPLAN  es coherente con la gestión contractual reportada en la base de datos aportada  como evidencia.
Los contratos 2022 corresponden a: FUGA-64-2022, FUGA-50-2022 y FUGA-49-2022</t>
  </si>
  <si>
    <t xml:space="preserve">El informe de Gestión Cualitativo reporta una ejecución de recursos de $40 Millones correspondiente a 10 estímulos de la convocatoria Festival Centro 2023
De la verificación realizada a la información registrada en el PAA de la vigencia  se observan los RP 3, 10,  180 ,  703 y  382 vinculados a esta meta  por valor de $525 millones 
Conforme lo anterior se observa que la información registrada en SEGPLAN y el PAA al corte de diciembre de 2022 es coherente y esta soportada con los RP correspondientes.
</t>
  </si>
  <si>
    <r>
      <t xml:space="preserve">El Informe de Gestión Cualitativo referencia las actividades que aportan al cumplimiento de la meta  (344) y  desarrolla la gestión adelantada en cada una de ellas:
</t>
    </r>
    <r>
      <rPr>
        <b/>
        <sz val="9"/>
        <rFont val="Arial Narrow"/>
        <family val="2"/>
      </rPr>
      <t>Actividad 1. Actividades de Artes Plásticas y Visuales</t>
    </r>
    <r>
      <rPr>
        <sz val="9"/>
        <rFont val="Arial Narrow"/>
        <family val="2"/>
      </rPr>
      <t xml:space="preserve">: Se reportan 95 actividades Catedra (1), Contenido Audiovisual (Proyección) (22), Conversatorios (10), Encuentros (8), Exposiciones (36), Intervenciones (4), Investigaciones (2), Presentaciones Artísticas (2), Talleres (6), 3 Deliberaciones y 1  Recorrido. De la verificación  a los soportes se observan 94 actividades lo cual es incoherente con lo reportado en el informe cualitativo y en la matriz cuantitativa (95).  De los eventos realizados 20 fueron virtuales (3 conversatorios, 15 exposiciones y 2 investigaciones), sobre estos eventos se verifica el  138. matriz OBRA DEL MES ABRIL; se observa la ficha técnica,  no se incluye  el </t>
    </r>
    <r>
      <rPr>
        <i/>
        <sz val="9"/>
        <rFont val="Arial Narrow"/>
        <family val="2"/>
      </rPr>
      <t>Reporte de información eventos virtuales</t>
    </r>
    <r>
      <rPr>
        <sz val="9"/>
        <rFont val="Arial Narrow"/>
        <family val="2"/>
      </rPr>
      <t xml:space="preserve">  establecido como evidencia en la Guía para conteo de Asistencias.
</t>
    </r>
    <r>
      <rPr>
        <b/>
        <sz val="9"/>
        <rFont val="Arial Narrow"/>
        <family val="2"/>
      </rPr>
      <t>Actividad 2. Actividades de Artes Vivas y Musicales</t>
    </r>
    <r>
      <rPr>
        <sz val="9"/>
        <rFont val="Arial Narrow"/>
        <family val="2"/>
      </rPr>
      <t xml:space="preserve">: Se reportan 130 actividades. Conciertos (72), Contenido Audiovisual (Proyecciones) (2), Conversarios (4), (1 ) Encuentro, Obras de Teatro (29), Podcast (2) y Presentaciones Artísticas (20) . Se observan  soportes de 129 actividades lo cual es incoherente con lo reportado en el informe cualitativo y en la matriz cuantitativa (130).   De los eventos realizados 2 fueron virtuales (1 conversatorios y 1 presentación artística), sobre estos eventos se verifica la ficha técnica del evento 781. Ficha muestra final Pasantías Artísticas FUGA -  Camila Arana; sin embargo, no se incluye el </t>
    </r>
    <r>
      <rPr>
        <i/>
        <sz val="9"/>
        <rFont val="Arial Narrow"/>
        <family val="2"/>
      </rPr>
      <t>Reporte de información eventos virtuales</t>
    </r>
    <r>
      <rPr>
        <sz val="9"/>
        <rFont val="Arial Narrow"/>
        <family val="2"/>
      </rPr>
      <t xml:space="preserve"> establecido como evidencia en la Guía para conteo de Asistencias
</t>
    </r>
    <r>
      <rPr>
        <b/>
        <sz val="9"/>
        <rFont val="Arial Narrow"/>
        <family val="2"/>
      </rPr>
      <t>Actividad 3. Actividades Poblacional</t>
    </r>
    <r>
      <rPr>
        <sz val="9"/>
        <rFont val="Arial Narrow"/>
        <family val="2"/>
      </rPr>
      <t xml:space="preserve">: Se reportan 42 actividades.  Conciertos (2), Contenido Audiovisual (2), Conversatorios (6), Encuentros (14), 1 Homenaje, Obras de Teatro (4), Presentaciones Artísticas (3), Talleres (8) y otros (Danza Festival Centro 2022 Chicas Vogue) (2).  De los eventos realizados 1 fue virtual (1 conversatorio),  se verifica la ficha técnica del evento 168, Conmemoración Pueblo Romano; no se incluye el </t>
    </r>
    <r>
      <rPr>
        <i/>
        <sz val="9"/>
        <rFont val="Arial Narrow"/>
        <family val="2"/>
      </rPr>
      <t>Reporte de información eventos virtuales</t>
    </r>
    <r>
      <rPr>
        <sz val="9"/>
        <rFont val="Arial Narrow"/>
        <family val="2"/>
      </rPr>
      <t xml:space="preserve"> establecido como evidencia en la Guía para conteo de Asistencias.
</t>
    </r>
    <r>
      <rPr>
        <b/>
        <sz val="9"/>
        <rFont val="Arial Narrow"/>
        <family val="2"/>
      </rPr>
      <t>Actividad 4. Actividades PODCAST</t>
    </r>
    <r>
      <rPr>
        <sz val="9"/>
        <rFont val="Arial Narrow"/>
        <family val="2"/>
      </rPr>
      <t xml:space="preserve">: Se reportan 37 actividades, lo cual es coherente con los soportes del repositorio y la matriz cuantitativa. De la verificación a  los soportes se observa que estos no incluyen el </t>
    </r>
    <r>
      <rPr>
        <i/>
        <sz val="9"/>
        <rFont val="Arial Narrow"/>
        <family val="2"/>
      </rPr>
      <t>Reporte de Información eventos virtuales</t>
    </r>
    <r>
      <rPr>
        <sz val="9"/>
        <rFont val="Arial Narrow"/>
        <family val="2"/>
      </rPr>
      <t xml:space="preserve">  establecido en la Guía para conteo de Asistencias</t>
    </r>
    <r>
      <rPr>
        <b/>
        <sz val="9"/>
        <rFont val="Arial Narrow"/>
        <family val="2"/>
      </rPr>
      <t xml:space="preserve">
Actividad 5. Actividades Socializaciones PDE</t>
    </r>
    <r>
      <rPr>
        <sz val="9"/>
        <rFont val="Arial Narrow"/>
        <family val="2"/>
      </rPr>
      <t xml:space="preserve">: Se reportan 40 actividades. Conversatorios (39) y (1) Encuentro, lo cual es coherente con los soportes del repositorio y la matriz cuantitativa. Se realizaron 18 conversatorios virtuales, sobre estos eventos se verifica el documento 144 Socialización Universidad Nacional 05-04; se incluye la ficha técnica pero no el </t>
    </r>
    <r>
      <rPr>
        <i/>
        <sz val="9"/>
        <rFont val="Arial Narrow"/>
        <family val="2"/>
      </rPr>
      <t>Reporte de información eventos virtuales</t>
    </r>
    <r>
      <rPr>
        <sz val="9"/>
        <rFont val="Arial Narrow"/>
        <family val="2"/>
      </rPr>
      <t xml:space="preserve"> establecido como evidencia en la Guía para conteo de Asistencias. 
Lo anterior en coherencia con lo registrado en la matriz 7682 Informe Cuantitativo SAC 2022 DIC2022 V1.
Todos los soportes corresponden a las fichas técnicas de los eventos; no se evidencia el </t>
    </r>
    <r>
      <rPr>
        <i/>
        <sz val="9"/>
        <rFont val="Arial Narrow"/>
        <family val="2"/>
      </rPr>
      <t xml:space="preserve">Formato registro de asistentes  </t>
    </r>
    <r>
      <rPr>
        <sz val="9"/>
        <rFont val="Arial Narrow"/>
        <family val="2"/>
      </rPr>
      <t>que permita validar el numero de asistentes. En eventos virtuales tales como talleres, exposiciones, entre otros,  no se incluyen los formatos definidos en la guía (</t>
    </r>
    <r>
      <rPr>
        <i/>
        <sz val="9"/>
        <rFont val="Arial Narrow"/>
        <family val="2"/>
      </rPr>
      <t>Reporte de información eventos virtuales</t>
    </r>
    <r>
      <rPr>
        <sz val="9"/>
        <rFont val="Arial Narrow"/>
        <family val="2"/>
      </rPr>
      <t>). El enlace de la subdirección en la entrevista del 05/07/2023 precisa que estas actividades se miden por aforo, sin embargo no está acorde lo señalado en la Guía.</t>
    </r>
  </si>
  <si>
    <t xml:space="preserve">De la verificación realizada a la información registrada en la base de datos de contratación suministrada por la Oficina Jurídica al corte de diciembre de 2022,  se evidencian 24 contratos (16 de ellos con adiciones durante la vigencia) que le aportan a esta meta  $1,218 millones, lo cual refleja una diferencia de $703 millones respecto a lo reportado en SEGPLAN; sin embargo de la verificación realizada al PAA con corte de diciembre de 2022,  se evidencian 4 contratos adicionales suscritos en el 2021 con vigencias fututas que aportan a la meta:
* Adición contrato No. FUGA-107-2021, cuyo objeto consiste en "Prestar el servicio integral de aseo y cafetería para la Fundación Gilberto Álzate Avendaño". RP 332  $804,208
* Adición contrato FUGA-148-2021. Prestar el servicio integral de operación logística requerido por la Fundación Gilberto Álzate Avendaño para la producción de los eventos artísticos y culturales realizados en el marco de su gestión misional.  RP 383 $337,938,280
* Prestar el servicio integral de operación logística requerido por la Fundación Gilberto Álzate Avendaño para la producción de los eventos artísticos y culturales realizados en el marco de su gestión misional. RP 2 $340,000,000
* Adición y prórroga contrato No. FUGA-107-2021, cuyo objeto consiste en "Prestar el servicio integral de aseo y cafetería para la Fundación Gilberto Álzate Avendaño". RP 572 $3,468,453.
La diferencia de 6 millones de la gestión contractual reportada y SEGPLAN corresponde al  "Valor presupuestado para realizar los pagos correspondientes a Sayco y Acinpro por concepto de derechos de autor y derechos conexos". (Resolución) RP 464, por lo cual no se encuentra registrada en la base de datos contractual.
Los contratos 2022 corresponden a: FUGA-01-2022, FUGA-02-2022, FUGA-03-2022, FUGA-04-2022, FUGA-05-2022, FUGA-91-2022, FUGA-80-2022, FUGA-06-2022, FUGA-69-2022, FUGA-30-2022, FUGA-28-2022, FUGA-26-2022, FUGA-25-2022, FUGA-101-2022, FUGA-10-2022, FUGA-23-2022, FUGA-162-2022, FUGA-154-2022, FUGA-153-2022, FUGA-15-2022, FUGA-131-2022, FUGA-120-2022, FUGA-107-2022 y FUGA-106-2022
</t>
  </si>
  <si>
    <r>
      <t xml:space="preserve">El Informe de Gestión Cualitativo referencia las actividades de articulación que aportaron al cumplimiento de la meta (142) y desarrolla la gestión adelantada  en cada una de ellas: observándose:
</t>
    </r>
    <r>
      <rPr>
        <b/>
        <sz val="9"/>
        <rFont val="Arial Narrow"/>
        <family val="2"/>
      </rPr>
      <t>Actividad 1. Alcaldías Locales del Centro de Bogotá</t>
    </r>
    <r>
      <rPr>
        <sz val="9"/>
        <rFont val="Arial Narrow"/>
        <family val="2"/>
      </rPr>
      <t xml:space="preserve">: Se reporta un total de 13 actividades entre conciertos (1), contenido audiovisual (10), urbanismos tácticos (2). Son coherentes el número de actividades reportadas tanto en el informe cualitativo, la matriz cuantitativa y los soportes del repositorio de evidencias.
</t>
    </r>
    <r>
      <rPr>
        <b/>
        <sz val="9"/>
        <rFont val="Arial Narrow"/>
        <family val="2"/>
      </rPr>
      <t>Actividad 2. Castillo de las Artes</t>
    </r>
    <r>
      <rPr>
        <sz val="9"/>
        <rFont val="Arial Narrow"/>
        <family val="2"/>
      </rPr>
      <t xml:space="preserve">: 16 actividades entre contenido audiovisual (3), Talleres (11), obras de teatro (1) y presentaciones artísticas (1). Son coherentes el número de actividades reportadas tanto en el informe cualitativo, la matriz cuantitativa y los soportes del repositorio de evidencias.
</t>
    </r>
    <r>
      <rPr>
        <b/>
        <sz val="9"/>
        <rFont val="Arial Narrow"/>
        <family val="2"/>
      </rPr>
      <t>Actividad 3. Entidades Privadas</t>
    </r>
    <r>
      <rPr>
        <sz val="9"/>
        <rFont val="Arial Narrow"/>
        <family val="2"/>
      </rPr>
      <t xml:space="preserve">: 1 exposición. Es coherente la actividad reportada tanto en el informe cualitativo, la matriz cuantitativa y los soportes del repositorio de evidencias.
</t>
    </r>
    <r>
      <rPr>
        <b/>
        <sz val="9"/>
        <rFont val="Arial Narrow"/>
        <family val="2"/>
      </rPr>
      <t>Actividad 4. Entidades Públicas Distritales</t>
    </r>
    <r>
      <rPr>
        <sz val="9"/>
        <rFont val="Arial Narrow"/>
        <family val="2"/>
      </rPr>
      <t xml:space="preserve">: 31 actividades, entre intervenciones (24), presentaciones artísticas (3), 1 concierto, 1 encuentro, 1 exposición y 1 taller. En el repositorio se evidencian soportes de 33 actividades lo cual es incoherente con lo reportado en el informe cualitativo y en la matriz cuantitativa (31).  La diferencia se presenta  en abril y junio.
</t>
    </r>
    <r>
      <rPr>
        <b/>
        <sz val="9"/>
        <rFont val="Arial Narrow"/>
        <family val="2"/>
      </rPr>
      <t>Actividad 5. Ferias y Festivales</t>
    </r>
    <r>
      <rPr>
        <sz val="9"/>
        <rFont val="Arial Narrow"/>
        <family val="2"/>
      </rPr>
      <t xml:space="preserve">: 18 actividades, entre exposiciones (6), ferias (6), contenido audiovisual (3), 1 cineforo, 1 conversatorio y 1 encuentro. Son coherentes el número de actividades reportadas tanto en el informe cualitativo, la matriz cuantitativa y los soportes del repositorio de evidencias.
</t>
    </r>
    <r>
      <rPr>
        <b/>
        <sz val="9"/>
        <rFont val="Arial Narrow"/>
        <family val="2"/>
      </rPr>
      <t>Actividad 6. IPES</t>
    </r>
    <r>
      <rPr>
        <sz val="9"/>
        <rFont val="Arial Narrow"/>
        <family val="2"/>
      </rPr>
      <t xml:space="preserve">: 51 actividades entre contenido audiovisual (41), 3 ferias, 3 mediaciones, 1 bicirecorrido, 1 exposición, 1 intervención y 1 Yoga. Se evidencian soportes de  52 actividades lo cual es incoherente con lo reportado en el informe cualitativo y en la matriz cuantitativa (51).  La diferencia se presenta  en agosto.
</t>
    </r>
    <r>
      <rPr>
        <b/>
        <sz val="9"/>
        <rFont val="Arial Narrow"/>
        <family val="2"/>
      </rPr>
      <t>Actividad 7. Universidades</t>
    </r>
    <r>
      <rPr>
        <sz val="9"/>
        <rFont val="Arial Narrow"/>
        <family val="2"/>
      </rPr>
      <t>: 12 actividades entre conversatorios (7), intervenciones (4) y 1 encuentro
Lo anterior en coherencia con lo registrado en la matriz 7682 Informe Cuantitativo SAC 2022 DIC2022 V1.
Todos los soportes corresponden a las fichas técnicas del evento; no se evidencia el formato registro de asistentes que permita validar el numero de asistentes, el enlace de la subdirección en entrevista del 05/07/2023 precisa que estas actividades se miden por aforo; sin embargo,  en eventos tales como talleres y exposiciones la Guía señala que se debe incluir el registro de asistencia.</t>
    </r>
  </si>
  <si>
    <t>De la verificación realizada a la información registrada en el PAA de la vigencia  se observan los RP 255  y 1  vinculados a esta meta  por valor de $88 millones 
De la verificación al expediente Orfeo 202225001200100001E, se observa el radicado 20222500001963 correspondiente al RP 1 cuyo objeto es  "Prestar el servicio integral de operación logística requerido por la Fundación Gilberto Álzate Avendaño para la producción de los eventos artísticos y culturales realizados en el marco de su gestión misional"  por valor de $34 millones. Este registro esta vinculado con el RP 494 de la vigencia 2021 del contrato  FUGA-148-2021
Conforme lo anterior se observa que la información registrada en SEGPLAN y el PAA al corte de diciembre de 2022 es coherente y esta soportada con los RP correspondientes.</t>
  </si>
  <si>
    <t>De la verificación realizada a la información registrada en la base de datos de contratación suministrada por la Oficina Jurídica al corte de diciembre de 2022,  se evidencia 1 contrato (FUGA-96-2022) que le aporta a esta meta por valor de $54 millones, lo cual refleja una diferencia de $34 millones respecto a lo reportado en SEGPLAN; sin embargo de la verificación realizada al PAA con corte de diciembre de 2022, se evidencia 1 contrato adicional suscrito en el 2021 con vigencias fututas que aportan a la meta el valor de la diferencia (FUGA-148-2021)
Conforme lo anterior se observa que la información registrada en SEGPLAN  es coherente con la gestión contractual reportada en la base de datos aportada  como evidencia.</t>
  </si>
  <si>
    <r>
      <t xml:space="preserve">El Informe de Gestión Cualitativo referencia 2 actividades que aportaron al cumplimiento de la meta, estableciendo el peso relativo  programado. Cada una de estas actividades define a su vez las acciones o pasos con los cuales se alcanza la ejecución de la misma.
</t>
    </r>
    <r>
      <rPr>
        <b/>
        <sz val="9"/>
        <rFont val="Arial Narrow"/>
        <family val="2"/>
      </rPr>
      <t>Actividad 1: Estrategia de Producción y divulgación (2 publicaciones)</t>
    </r>
    <r>
      <rPr>
        <sz val="9"/>
        <rFont val="Arial Narrow"/>
        <family val="2"/>
      </rPr>
      <t xml:space="preserve">: Se referencian las publicaciones impresas "Elogio del Amor" y "50 años FUGA". Se cumplen las acciones previstas (Estructuración del documento para publicación impresa, Publicación impresa libro 50 años y  Divulgación) respecto a la publicación de "50 años FUGA" . En cuanto a "Elogio del Amor" solo se hace referencia al cumplimiento de Firma del convenio SCRD. Sin embargo, no es clara la definición de las acciones de la estrategia.  De lo observado en el repositorio se evidencia en la carpeta de septiembre la gestión reportada en la acción Estructuración del documento para publicación impresa de la publicación "50 años FUGA"; Publicación impresa libro 50 años,  Divulgación y Firma de convenio SCRD de la publicación "Elogio de Amor", se validan los radicados de Orfeo y links de acceso referenciados.
</t>
    </r>
    <r>
      <rPr>
        <b/>
        <sz val="9"/>
        <rFont val="Arial Narrow"/>
        <family val="2"/>
      </rPr>
      <t>Actividad 2:  Estrategia de producción y socialización de experiencias exitosas de la FUGA. (2 artículos)</t>
    </r>
    <r>
      <rPr>
        <sz val="9"/>
        <rFont val="Arial Narrow"/>
        <family val="2"/>
      </rPr>
      <t xml:space="preserve">: el informe señala que se vincula a la documentación de experiencias exitosas de la entidad, las cuales se definen así: i. Modelo de funcionamiento del Co-laboratorio Esquina Redonda a cargo del equipo de Esquina Redonda Subdirección para la Gestión del Centro  y ii.Experiencia de Participación Ciudadana FUGA -alrededor del índice institucional de Participación ciudadana medido por la Veeduría Distrital – Oficina Asesora de Planeación; Sobre estos artículos se evidencia la gestión en cada una de las 5 acciones programadas (Generación del contenido,  Aprobación del contenido, Corrección de estilo, Diseño y diagramación y Publicación en página web y otros medios). La acción Generación de Contenidos, se reporta en el cualitativo como realizada en marzo y abril, lo cual es coherente con los soportes; sin embargo en el repositorio estas se incluyen en la carpeta de septiembre. Igual situación se presenta con la acciones Aprobación de Contenidos y Corrección de Estilos  que se realiza en marzo, julio y agosto y los soportes se incluyen en la carpeta de septiembre. Respecto a la acción Diseño y Diagramación no se aporta evidencia de la gestión realizada con el articulo Modelo de Funcionamiento del Co-laboratorio Esquina Redonda  como si se soporta para el documento Experiencia de Participación Ciudadana FUGA.
</t>
    </r>
  </si>
  <si>
    <t>De la verificación realizada a la información registrada en la base de datos de contratación suministrada por la Oficina Jurídica al corte de diciembre de 2022,  se evidencian 2 contratos (FUGA-37-2022 y FUGA-146-2022) que le aportan a esta meta por valor de $35,6 millones; la diferencia de $600,000 corresponde al  pago de la inscripción de la entidad en la feria internacional de arte de Bogotá ArtBo 2022 gestionada a través de Resolución.  
Conforme lo anterior se observa que la información registrada en SEGPLAN  es coherente con la gestión contractual reportada en la base de datos aportada  como evidencia.</t>
  </si>
  <si>
    <t xml:space="preserve">De lo observado en el Informe de Gestión Cualitativo se evidencian oportunidades de mejora relacionadas con la coherencia entre la información presentada en el Flujograma y la reportada en las estadísticas del Informe Cualitativo.  Lo anterior en razón a:
* Convocatorias Residencia Plazas de Mercado, se registran 2 estímulos por un total de 10 millones a otorgar, sin embargo en otorgados refieren 2 estímulos por 20 millones;
* Premio Gif Espacios y Usos registran 20 estímulos por 2.5 millones a otorgar, sin embargo en otorgados refieren 20 estímulos por 50 millones;  
* Premio Somos Centro Diverso 2022, registran 11 estímulos a otorgar por 4 millones, sin embargo en otorgados refieren 6 por 24 millones;
Es importante señalar que en las demás convocatorias en los valores a otorgar se registran el valor total de la convocatoria.
No se identifica de manera clara la coherencia entre  ejecución presupuestal registrada en Segplan y lo reportado tanto en Flujograma como en el Informe Cualitativo; lo anterior en razón a que en Segplan se registro una ejecución de $1,106 millones, en tanto que en el Flujograma este valor asciende a $1,367 millones y en el Informe Cualitativo a $1,401 millones.  
De la verificación realizada al PAA con corte de diciembre de 2022, se evidencian 220 RP ( 1160 1161 1162 1163 1164 1165 1166 1167 1168 1172  796 771   831 832 833 834 835 836 837 838 839 840 841 842 843 844 845 846 847 855 856 1011   940 941 942 943 944 945 946 947 948 949 950 951 952 953 954 955 956 957 958 959   808 809 810 811 812 813 814 815 816 817 818 819 820 821 822 823 824 825 826 827   880 881 882 883 884 885 886 887 888 889 890 891 892 894 895 896 897 898 899 900   606 607 608 609 610 611 612 613 614 616 617 709  704 705   794 795 807 851   962 963 964 965 966 967 968 969 970 1025  1307 1308 1309 735 736 737 700 701  602 603 604 605  399 400 401 525 526 527 528 529 530 531 532 533 689   779 780 781 782 783 784 670   402 403 404 406 407 408 411 412 413 438 439 440 446 447 448 461 462 463 494 495 496 535 536 537 574 575 576 586 587 588 593 594 595 596 597 598 599 600 601 623 624 625 671 672 673 675 676 677 678 679 680 686 687 688 706 707 708 1074 1075 1076)  por un valor total de 1,106 millones lo cual es coherente con lo reportado en SEGPLAN; no obstante  en el Flujograma se registran 247 RP que suman un mayor valor del reportado en el PAA  ($261 millones)
</t>
  </si>
  <si>
    <r>
      <t xml:space="preserve">El Informe de Gestión Cualitativo referencia 5 actividades que aportaron al cumplimiento de la meta, estableciendo el peso relativo programado y ejecutado;  el informe  desarrolla la gestión adelantada  en cada una de las actividades, observándose: 
</t>
    </r>
    <r>
      <rPr>
        <b/>
        <sz val="9"/>
        <color theme="1"/>
        <rFont val="Arial Narrow"/>
        <family val="2"/>
      </rPr>
      <t>Actividad 1. Actualización Hoja de vida de los equipos:</t>
    </r>
    <r>
      <rPr>
        <sz val="9"/>
        <color theme="1"/>
        <rFont val="Arial Narrow"/>
        <family val="2"/>
      </rPr>
      <t xml:space="preserve"> Se reportan los links de consulta de las actualizaciones de las hojas de vida realizadas en junio y diciembre. En el repositorio se evidencia en las carpetas de junio y diciembre los documentos Word "FORMATO HOJA DE VIDA EQUIPOS DE LA FUNDACIÓN GILBERTO ALZATE AVENDAÑO" (El formato indica: Control de Inventarios, Identificación y especificación de equipo, Datos del Proveedor, Mantenimiento indicado por el fabricante, Condiciones de operación recomendadas, Condiciones seguras de operación (EPP, barreras, seguridad industrial), Repuestos requeridos, Mantenimientos preventivos requeridos, Garantías, entre otros).  En la carpeta de junio se evidencian 28 actualizaciones de equipos y en la carpeta de diciembre se evidencian 3 actualizaciones. Por lo tanto, no es claro el criterio con el cual se reporta la ejecución, teniendo en cuenta que no se identifica sobre cuantos equipos se va a realizar esta actualización. 
</t>
    </r>
    <r>
      <rPr>
        <b/>
        <sz val="9"/>
        <color theme="1"/>
        <rFont val="Arial Narrow"/>
        <family val="2"/>
      </rPr>
      <t>Actividad 2. Gestión precontractual para los proceso</t>
    </r>
    <r>
      <rPr>
        <sz val="9"/>
        <color theme="1"/>
        <rFont val="Arial Narrow"/>
        <family val="2"/>
      </rPr>
      <t xml:space="preserve">s: Se describen 5 acciones  (Generación de las fichas técnicas de elementos a intervenir y de adquisición de elementos, publicación de los procesos y radicación en la Oficina Jurídica de los estudios previos). Se refieren los Orfeo de  los 4 procesos adelantados (Compra planta eléctrica, compra equipos de iluminación y sonido, contratación mantenimiento preventivo y/o correctivo de la planta de instrumentos, adquisición de lámparas y bombillos para salas de exposición). En el repositorio  de marzo se observan  las fichas técnicas de los 4 procesos.  En mayo se soportan las cotizaciones
</t>
    </r>
    <r>
      <rPr>
        <b/>
        <sz val="9"/>
        <color theme="1"/>
        <rFont val="Arial Narrow"/>
        <family val="2"/>
      </rPr>
      <t>Actividad 3. Adjudicación de los procesos contractuales:</t>
    </r>
    <r>
      <rPr>
        <sz val="9"/>
        <color theme="1"/>
        <rFont val="Arial Narrow"/>
        <family val="2"/>
      </rPr>
      <t xml:space="preserve"> Se describe el alcance de esta actividad así como su ejecución soportada en los RP emitidos de los 4 procesos realizados (1042, 1111, 1077 y 1080)
</t>
    </r>
    <r>
      <rPr>
        <b/>
        <sz val="9"/>
        <color theme="1"/>
        <rFont val="Arial Narrow"/>
        <family val="2"/>
      </rPr>
      <t>Actividad 4. Ingreso al inventario de los elementos comprados</t>
    </r>
    <r>
      <rPr>
        <sz val="9"/>
        <color theme="1"/>
        <rFont val="Arial Narrow"/>
        <family val="2"/>
      </rPr>
      <t xml:space="preserve">: el informe refiere el número de las entradas a almacén de la planta eléctrica (73) y los equipos de iluminación y sonido (75);  no se hace referencia a las lámparas y bombillos para las salas de exposición adquiridas con el contrato FUGA-141-2022. En desarrollo de la entrevista realizada el 05/07/2023 se precisa que estos son elementos de consumo que se usaron de inmediato en las salas de exposición 
</t>
    </r>
    <r>
      <rPr>
        <b/>
        <sz val="9"/>
        <color theme="1"/>
        <rFont val="Arial Narrow"/>
        <family val="2"/>
      </rPr>
      <t>Actividad 5. Ejecución de los mantenimientos preventivos y correctivos</t>
    </r>
    <r>
      <rPr>
        <sz val="9"/>
        <color theme="1"/>
        <rFont val="Arial Narrow"/>
        <family val="2"/>
      </rPr>
      <t>: Se indica la gestión adelantada a través de la ejecución del contrato FUGA-140-2022.</t>
    </r>
  </si>
  <si>
    <t>De la verificación realizada a la información registrada en la base de datos de contratación suministrada por la Oficina Jurídica al corte de diciembre de 2022,  se evidencian 14 contratos (4 de ellos con adiciones y 1 con reducción durante la vigencia) que le aportan a esta meta  $361 millones, lo cual refleja una diferencia de $29 millones respecto a lo reportado en SEGPLAN; sin embargo de la verificación realizada al PAA con corte de diciembre de 2022, se evidencia adiciones a  1 contrato suscrito en el 2021 con vigencias fututas que aportan a la meta 14 millones y 1 contrato cuyo objeto es "Prestar el servicio de mantenimiento preventivo y/o correctivo de los bienes muebles e inmuebles de propiedad y/o tenencia de la Fundación" (FUGA-207-2021) que aporta $15 millones. 
Los contratos 2022 corresponden a: FUGA-96-2022, FUGA-79-2022, FUGA-56-2022, FUGA-52-2022, FUGA-48-2022, FUGA-47-2022, FUGA-151-2022, FUGA-141-2022, FUGA-140-2022, FUGA-137-2022, FUGA-128-2022, FUGA-126-2022, FUGA-120-2022 y FUGA-112-2022
Conforme lo anterior se observa que la información registrada en SEGPLAN  es coherente con la gestión contractual reportada en la base de datos aportada  como evidencia.</t>
  </si>
  <si>
    <r>
      <t xml:space="preserve">El Informe de Gestión Cualitativo referencia 6 actividades que aportaron al cumplimiento de la meta, estableciendo el peso relativo programado y ejecutado;  el informe  desarrolla la gestión adelantada  en cada una de las actividades, observándose:
</t>
    </r>
    <r>
      <rPr>
        <b/>
        <sz val="9"/>
        <color theme="1"/>
        <rFont val="Arial Narrow"/>
        <family val="2"/>
      </rPr>
      <t>Actividad 1 Generar investigación de 13 piezas de la colección</t>
    </r>
    <r>
      <rPr>
        <sz val="9"/>
        <color theme="1"/>
        <rFont val="Arial Narrow"/>
        <family val="2"/>
      </rPr>
      <t xml:space="preserve">: Se reportan  13 fichas técnicas de las obras de la colección de arte; en el repositorio se observan los soportes de ejecución en las carpetas de marzo (4), abril (2), mayo (2), junio (2), julio (1), agosto (2).
</t>
    </r>
    <r>
      <rPr>
        <b/>
        <sz val="9"/>
        <color theme="1"/>
        <rFont val="Arial Narrow"/>
        <family val="2"/>
      </rPr>
      <t>Actividad 2 Implementación Procedimiento de manejo colección, desarrollo del SIC</t>
    </r>
    <r>
      <rPr>
        <sz val="9"/>
        <color theme="1"/>
        <rFont val="Arial Narrow"/>
        <family val="2"/>
      </rPr>
      <t xml:space="preserve">: Se indica que la actividad está relacionada con la ejecución del Plan de Conservación preventiva y el Plan de Restauración - Conservación. Se señala que en septiembre se da por finalizada la actividad y que  se evidencia mes a mes con el seguimiento del plan. Se valida la información registrada en el Excel 1. SIC (ultima versión en la carpeta de agosto), donde se observa:
* La matriz describe las actividades respecto al Plan de Conservación Preventiva, Plan de Conservación Restauración y el Plan de Apoyo Transversal. No todas las acciones registran meta,  frecuencia de ejecución,  cronograma de ejecución; situación que ya habían sido advertida por la OCI en  la Auditoria al Proceso de Planeación del 2022.
* Las  metas con frecuencia mensual  12 y  quincenales  24,  no se ejecutaron según lo programado. En la meta mensual no se evidencia la gestión de mayo, septiembre, octubre, noviembre y diciembre. No se evidencian los soportes que dan cuenta de los 48  mantenimientos en salas y en depósitos  en los componentes de Control de Condiciones Ambientales  y Control de Factores Antropogénicos.
* En la carpeta de abril se incluyen Piezas restauración, Reunión pares, Soportes ColCol y tomas de pantalla que no permiten identificar con que  acción de los planes están relacionados. En la carpeta de mayo se incluye el documento PROCEDIMIENTO PARA EJECUCIÓN DEL PLAN DE CONSERVACIÓN PREVENTIVA del 2020 que no aporta al cumplimiento del plan. En la carpeta de Julio se incluye el documento INFORME DE ACTIVIDADES SIC MES DE JULIO, que si bien hace referencia a las acciones ejecutadas, no refiere los  soportes.
De manera general no se registra o aporta evidencia de la ejecución de todas las acciones previstas en el Plan por lo que no es claro como se alcanza la ejecución del 100% reportado en esta actividad que aporta a la meta un peso relativo del 0,06
</t>
    </r>
    <r>
      <rPr>
        <b/>
        <sz val="9"/>
        <color theme="1"/>
        <rFont val="Arial Narrow"/>
        <family val="2"/>
      </rPr>
      <t>Actividad 3 Gestión de 17 derechos patrimoniales de las piezas investigada</t>
    </r>
    <r>
      <rPr>
        <sz val="9"/>
        <color theme="1"/>
        <rFont val="Arial Narrow"/>
        <family val="2"/>
      </rPr>
      <t xml:space="preserve">s: Se indica que se ejecuta con la gestión administrativa y de contacto. Señala los 17  derechos patrimoniales gestionados y  precisa que se evidencia con soportes como correos electrónicos. En el repositorio de evidencias se observan los soportes de ejecución en  las carpetas: marzo (4), abril (2), mayo (2), junio (2), julio (4) y agosto (3)
</t>
    </r>
    <r>
      <rPr>
        <b/>
        <sz val="9"/>
        <color theme="1"/>
        <rFont val="Arial Narrow"/>
        <family val="2"/>
      </rPr>
      <t>Actividad 4 Formalización de 20 derechos patrimoniales de las piezas investigadas</t>
    </r>
    <r>
      <rPr>
        <sz val="9"/>
        <color theme="1"/>
        <rFont val="Arial Narrow"/>
        <family val="2"/>
      </rPr>
      <t xml:space="preserve">: Se relacionan  20 derechos  con el vinculo en Orfeo para consulta.
</t>
    </r>
    <r>
      <rPr>
        <b/>
        <sz val="9"/>
        <color theme="1"/>
        <rFont val="Arial Narrow"/>
        <family val="2"/>
      </rPr>
      <t>Actividad 5 Subir información en software de Colecciones Colombianas de 36 piezas investigadas</t>
    </r>
    <r>
      <rPr>
        <sz val="9"/>
        <color theme="1"/>
        <rFont val="Arial Narrow"/>
        <family val="2"/>
      </rPr>
      <t xml:space="preserve">. Se relacionan las 36 piezas y se indica que se evidencia con el pantallazo mensual del mismo. Se observan los soportes de ejecución en las carpetas de marzo (6), abril (6), mayo (6), junio (9), julio (6) y agosto (6). Se evidencia que si bien se alcanza la meta esta no se ejecuto conforme la periodicidad prevista (mensual)
</t>
    </r>
    <r>
      <rPr>
        <b/>
        <sz val="9"/>
        <color theme="1"/>
        <rFont val="Arial Narrow"/>
        <family val="2"/>
      </rPr>
      <t>Actividad 6 Gestionar la activación y circulación en la página de la entidad piezas de la colección</t>
    </r>
    <r>
      <rPr>
        <sz val="9"/>
        <color theme="1"/>
        <rFont val="Arial Narrow"/>
        <family val="2"/>
      </rPr>
      <t xml:space="preserve">. (11 piezas anuales): Se relacionan las 11 piezas de la colección  y se  señala que se evidencia con la solicitud a  Comunicaciones para la publicación de la fotografía e información de cada pieza en el marco de “la obra del mes”; no obstante no se evidencia dicha  solicitud . En el repositorio no se evidencia el soporte reportado en noviembre "Decoración para jardines infantiles de Adrian Ibañez", en la carpeta de ese mes.
</t>
    </r>
  </si>
  <si>
    <t>De la verificación realizada a la información registrada en la base de datos de contratación suministrada por la Oficina Jurídica al corte de diciembre de 2022,  se evidencian 2 contratos (ambos  con adiciones  durante la vigencia) que le aportan a esta meta  $99 millones (FUGA-57-2022 y  FUGA-53-2022)
Conforme lo anterior se observa que la información registrada en SEGPLAN  es coherente con la gestión contractual reportada en la base de datos aportada  como evidencia.</t>
  </si>
  <si>
    <r>
      <t xml:space="preserve">Nuevamente se observa una reprogramación de la magnitud de la meta, con una concentración para la vigencia 2024 (58%); durante el primer trimestre 2022 se había evidenciado una reprogramación,  concentrando su ejecución en el 2023 (67,75%)
El Informe de Gestión Cualitativo hace un resumen ejecutivo de las diferentes actuaciones de la entidad desde el inicio del proyecto en el 2016,  señala las situaciones que han impactado su ejecución y justifican las diferentes reprogramaciones realizadas, concluyendo que quedan por ejecutar las fases III de consultoría de estudios y diseños, IV de intervención y V de dotación. Indica 11 actividades que aportan al cumplimiento de la meta (al corte de marzo esta meta identificaba solo 3 actividades), estableciendo el peso relativo tanto programado como ejecutado;  el informe  desarrolla la gestión adelantada  en cada una de las actividades, observándose
</t>
    </r>
    <r>
      <rPr>
        <b/>
        <sz val="9"/>
        <color theme="1"/>
        <rFont val="Arial Narrow"/>
        <family val="2"/>
      </rPr>
      <t>Actividad 1. Liquidación CTO obra 163 de 2019</t>
    </r>
    <r>
      <rPr>
        <sz val="9"/>
        <color theme="1"/>
        <rFont val="Arial Narrow"/>
        <family val="2"/>
      </rPr>
      <t xml:space="preserve">: Refiere su cumplimiento en abril a través del Orfeo 20223000008891
</t>
    </r>
    <r>
      <rPr>
        <b/>
        <sz val="9"/>
        <color theme="1"/>
        <rFont val="Arial Narrow"/>
        <family val="2"/>
      </rPr>
      <t>Actividad 2. Liquidación CTO interventoría 167 de 2019:</t>
    </r>
    <r>
      <rPr>
        <sz val="9"/>
        <color theme="1"/>
        <rFont val="Arial Narrow"/>
        <family val="2"/>
      </rPr>
      <t xml:space="preserve"> Refiere su cumplimiento en junio a través del Orfeo 20223000014924
</t>
    </r>
    <r>
      <rPr>
        <b/>
        <sz val="9"/>
        <color theme="1"/>
        <rFont val="Arial Narrow"/>
        <family val="2"/>
      </rPr>
      <t>Actividad 3. Liquidación convenio LEP 181 de 2019:</t>
    </r>
    <r>
      <rPr>
        <sz val="9"/>
        <color theme="1"/>
        <rFont val="Arial Narrow"/>
        <family val="2"/>
      </rPr>
      <t xml:space="preserve"> Refiere la gestión adelantada; teniendo en cuenta que en diciembre aún se estaban presentando respuestas a las observaciones de la SCRD no se culmina la actividad en 2022, situación que es coherente con el reporte de ejecución presentado en el informe.
</t>
    </r>
    <r>
      <rPr>
        <b/>
        <sz val="9"/>
        <color theme="1"/>
        <rFont val="Arial Narrow"/>
        <family val="2"/>
      </rPr>
      <t>Actividad 4. Adjudicación del proceso de consultoría de estudios y diseños</t>
    </r>
    <r>
      <rPr>
        <sz val="9"/>
        <color theme="1"/>
        <rFont val="Arial Narrow"/>
        <family val="2"/>
      </rPr>
      <t xml:space="preserve">. Se refiere su cumplimiento a través del CTO FUGA-114-2022, adicionalmente señala las actuaciones que se realizaron en ejecución del mismo 
</t>
    </r>
    <r>
      <rPr>
        <b/>
        <sz val="9"/>
        <color theme="1"/>
        <rFont val="Arial Narrow"/>
        <family val="2"/>
      </rPr>
      <t>Actividad 5. Entrega de anteproyecto de estudios y diseños</t>
    </r>
    <r>
      <rPr>
        <sz val="9"/>
        <color theme="1"/>
        <rFont val="Arial Narrow"/>
        <family val="2"/>
      </rPr>
      <t xml:space="preserve">: Se refiere su cumplimiento a través del Orfeo 20223000022594
</t>
    </r>
    <r>
      <rPr>
        <b/>
        <sz val="9"/>
        <color theme="1"/>
        <rFont val="Arial Narrow"/>
        <family val="2"/>
      </rPr>
      <t>Actividad  6. Entrega de proyecto ajustado de estudios y diseños</t>
    </r>
    <r>
      <rPr>
        <sz val="9"/>
        <color theme="1"/>
        <rFont val="Arial Narrow"/>
        <family val="2"/>
      </rPr>
      <t xml:space="preserve">: Si bien se describe la gestión realizada, no refiere la evidencia que permite dar cuenta de su ejecución en el repositorio.
</t>
    </r>
    <r>
      <rPr>
        <b/>
        <sz val="9"/>
        <color theme="1"/>
        <rFont val="Arial Narrow"/>
        <family val="2"/>
      </rPr>
      <t>Actividad  7. Entrega proyecto definitivo estudios y diseño</t>
    </r>
    <r>
      <rPr>
        <sz val="9"/>
        <color theme="1"/>
        <rFont val="Arial Narrow"/>
        <family val="2"/>
      </rPr>
      <t xml:space="preserve">s: Se refiere su cumplimiento a través del Orfeo 20223000023431
</t>
    </r>
    <r>
      <rPr>
        <b/>
        <sz val="9"/>
        <color theme="1"/>
        <rFont val="Arial Narrow"/>
        <family val="2"/>
      </rPr>
      <t>Actividad 8. Radicación del proyecto ante el Ministerio de Cultura</t>
    </r>
    <r>
      <rPr>
        <sz val="9"/>
        <color theme="1"/>
        <rFont val="Arial Narrow"/>
        <family val="2"/>
      </rPr>
      <t xml:space="preserve">:  Se señala la gestión adelantada; no se evidencia coherencia en la línea de tiempo de ejecución, se indica que se radicó el </t>
    </r>
    <r>
      <rPr>
        <b/>
        <sz val="9"/>
        <color theme="1"/>
        <rFont val="Arial Narrow"/>
        <family val="2"/>
      </rPr>
      <t xml:space="preserve">12/09/2022 </t>
    </r>
    <r>
      <rPr>
        <sz val="9"/>
        <color theme="1"/>
        <rFont val="Arial Narrow"/>
        <family val="2"/>
      </rPr>
      <t xml:space="preserve">el proyecto ajustado y definitivo, no obstante la entrega oficial del proyecto definitivo estudios y diseños se realizó el 19/12/2022. Se  reporta la ejecución de esta  actividad en 0%, no obstante se indica que ya se hizo la radicación . No se refiere evidencia que permita validar lo reportado en el informe.
</t>
    </r>
    <r>
      <rPr>
        <b/>
        <sz val="9"/>
        <color theme="1"/>
        <rFont val="Arial Narrow"/>
        <family val="2"/>
      </rPr>
      <t>Actividad 9. Firma Convenio Marco con la SCRD para  el desarrollo y ejecución del proyecto de mejora, adecuación y puesta en funcionamiento del auditorio principal de la FUGA</t>
    </r>
    <r>
      <rPr>
        <sz val="9"/>
        <color theme="1"/>
        <rFont val="Arial Narrow"/>
        <family val="2"/>
      </rPr>
      <t xml:space="preserve">:  Se refiere la firma del Convenio Interadministrativo FUGA-132-2022 como ejecución de la actividad.
</t>
    </r>
    <r>
      <rPr>
        <b/>
        <sz val="9"/>
        <color theme="1"/>
        <rFont val="Arial Narrow"/>
        <family val="2"/>
      </rPr>
      <t>Actividad  10. Firma Otro S</t>
    </r>
    <r>
      <rPr>
        <sz val="9"/>
        <color theme="1"/>
        <rFont val="Arial Narrow"/>
        <family val="2"/>
      </rPr>
      <t xml:space="preserve">i: Se refiere su cumplimiento a través del convenio FUGA-132-2022
</t>
    </r>
    <r>
      <rPr>
        <b/>
        <sz val="9"/>
        <color theme="1"/>
        <rFont val="Arial Narrow"/>
        <family val="2"/>
      </rPr>
      <t>Actividad  11. Firma convenio específico tripartito SCRD IDPC FUGA</t>
    </r>
    <r>
      <rPr>
        <sz val="9"/>
        <color theme="1"/>
        <rFont val="Arial Narrow"/>
        <family val="2"/>
      </rPr>
      <t>: Si bien se describe la gestión adelantada no refiere la evidencia o soporte que de cuenta de su ejecución.
En el aparte RETRASOS Y SOLUCIONES DE LA META DEL PROYECTO no refiere los últimos ajustes. Se señala que la meta para el 2023 es del 67,75% y para el 2024 el 5,06% lo cual no es coherente con lo reportado en SEGPLAN (58% y 14,81% respectivamente)
En general lo soportes observados en el repositorio de evidencias,  junto con la validación de los Orfeos referenciados, dan cuenta de la ejecución reportada en el informe cualitativo, con las excepciones ya señaladas en cada actividad.</t>
    </r>
  </si>
  <si>
    <t>De la verificación realizada a la información registrada en el PAA de la vigencia  se observan los RP 1315, 259, 1378, 1131, 995, 126, 573 y 1081, vinculados a esta meta  por valor de $3,236 millones   
Conforme lo anterior se observa que la información registrada en SEGPLAN y el PAA al corte de diciembre de 2022 es coherente y esta soportada con los RP correspondientes.
Se observa que la meta lleva un acumulado   de ejecución presupuestal en el cuatrienio del 63,19% y su ejecución de magnitud corresponde al 23,52% al mismo corte</t>
  </si>
  <si>
    <t>De la verificación realizada a la información registrada en la base de datos de contratación suministrada por la Oficina Jurídica al corte de diciembre de 2022,  se evidencian 5 contratos (2  con adiciones  durante la vigencia) que le aportan a esta meta  $3.235 millones, lo cual refleja una diferencia  respecto a lo reportado en SEGPLAN de $1 millón; sin embargo de la verificación realizada al PAA con corte de diciembre de 2022, se evidencia el pago de la prórroga de la Licencia de construcción LC 15-3-0727 del 25 de noviembre del 2015, revalidada mediante Resolución No. 11001-3-20-0040 con fecha de ejecutoria el 20 de febrero de 2020 por valor de $1,131,523. 
Conforme lo anterior se observa que la información registrada en SEGPLAN  es coherente con la gestión contractual reportada en la base de datos aportada  como evidencia.</t>
  </si>
  <si>
    <r>
      <t>Esta meta se reportó ejecutada al 100% en 2021. 
Teniendo en cuenta que en la validación realizada por la OCI en marzo de 2022 a esta meta no se evidencio el documento final FT-42 Acta de entrega o recibo de predios, debidamente gestionado y firmado tal como se estableció en  los documentos de entrega;  se revisaron nuevamente los soportes sin observar que se haya subsanado esta situación. 
En desarrollo de esta auditoria se aporta el Acta de Liquidación del Contrato No. 02-2020 firmado el 28/02/2023 correspondiente a la Interventoría del Contrato de Obra No. PAD-BDC-01-2020 donde se avala que el interventor recibió a satisfacción las obras contratadas y el acta de liquidación del contrato de obra.</t>
    </r>
    <r>
      <rPr>
        <strike/>
        <sz val="9"/>
        <rFont val="Arial Narrow"/>
        <family val="2"/>
      </rPr>
      <t xml:space="preserve"> </t>
    </r>
  </si>
  <si>
    <r>
      <t xml:space="preserve">El Informe de Gestión Cualitativo referencia 3 actividades que aportaron al cumplimiento de la meta, estableciendo el peso relativo programado y ejecutado para la actividad 1;  el informe  desarrolla la gestión adelantada  en cada una de las actividades, observándose: 
</t>
    </r>
    <r>
      <rPr>
        <b/>
        <sz val="9"/>
        <rFont val="Arial Narrow"/>
        <family val="2"/>
      </rPr>
      <t>Actividad 1. Realizar mesas de trabajo para la revisión y retroalimentación de los avances en los estudios y diseños</t>
    </r>
    <r>
      <rPr>
        <sz val="9"/>
        <rFont val="Arial Narrow"/>
        <family val="2"/>
      </rPr>
      <t xml:space="preserve">: Se reportan  12 comités operativos mensuales y otras  mesas de trabajo.  En el repositorio se observan las Actas de los comités 40 y 41 de enero y febrero respectivamente, los cuales  son documentos Word sin firma.  No se evidencian soportes de los demás comités reportados en el informe cualitativo.
</t>
    </r>
    <r>
      <rPr>
        <b/>
        <sz val="9"/>
        <rFont val="Arial Narrow"/>
        <family val="2"/>
      </rPr>
      <t>Actividad 2. Entregar los estudios definitivos</t>
    </r>
    <r>
      <rPr>
        <sz val="9"/>
        <rFont val="Arial Narrow"/>
        <family val="2"/>
      </rPr>
      <t xml:space="preserve">: Se describe la gestión realizada entre la ERU y la FUGA. Se observa que la entidad presentó varias objeciones a los documentos y hasta lo actuado a diciembre 29. Si bien se reporta que en el Comité Operativo 51 ,  la ERU remite a la FUGA los productos y Diseños del Módulo Creativo 1 - Bronx Distrito Creativo, no  hay soporte de lo reportado. En el informe se referencian varias anexos que no se encuentran en el repositorio de evidencias, ni en los drive de consulta remitidos. (Radicado No. S2022000669, Radicado No. E2022000982).  
En el repositorio no se encuentra el acta 51 del comité operativo; se observan como soportes  pantallazos de las convocatorias a reuniones sin incluir el acta o soporte  que de cuenta  de la sesión. Es importante precisar que el solo pantallazo de la agenda de la reunión  no da cuenta de que la sesión de haya llevado a cabo (Ejemplo: Carpeta Diciembre: Citación mes de trabajo Min Cultura del 29/11/2022, Citación revisión cronograma factibilidad UT del 27/12/2022 y Citación revisión estudio de mercado del 29/12/2022). 
Esta actividad se reporta con una ejecución del 100% (Peso relativo 20%) . 
</t>
    </r>
    <r>
      <rPr>
        <b/>
        <sz val="9"/>
        <rFont val="Arial Narrow"/>
        <family val="2"/>
      </rPr>
      <t>Actividad 3. Gestiones de permisos y licencias</t>
    </r>
    <r>
      <rPr>
        <sz val="9"/>
        <rFont val="Arial Narrow"/>
        <family val="2"/>
      </rPr>
      <t xml:space="preserve">: No se identifica de manera  clara a qué corresponde la actividad, ni como se lleva a cabo la medición de ejecución que aporta al peso relativo definido  (20%). Se reporta con un cumplimiento al 100% ,sin embargo en el informe refieren que aún están pendientes las licencias ante las Empresas de Servicios Públicos. No se incluyen soportes dentro del repositorio, vinculados a la gestión reportada en el informe cualitativo. Se refieren dentro del informe números de radicados que no corresponden a Orfeo de FUGA  y tampoco se aportan los soportes  (SS2022002296, 11001- 5-22-2025, MC39695S2022)
</t>
    </r>
  </si>
  <si>
    <t>De la verificación realizada a la información registrada en la base de datos de contratación suministrada por la Oficina Jurídica al corte de diciembre de 2022,  se evidencian 2 contratos (1 de ellos con adición durante la vigencia) que le aportan a esta meta  $225,5millones (FUGA-29-2022 y FUGA-16-2022), lo cual refleja una diferencia de $887,691 respecto a lo reportado como ejecutado  en SEGPLAN; sin embargo de la verificación realizada al PAA con corte de diciembre de 2022, se evidencian 2 RP (1256 y 1283) adicionales  que no corresponden a procesos de contratación sino al cumplimiento de una Resolución por la cual se aprueban recursos para cubrir los gastos de escrituración y registro de la extinción o liquidación de las propiedades horizontales de los predios adquiridos en el marco del proyecto Bronx Distrito Creativo, por el valor de la diferencia. 
Conforme lo anterior se observa que la información registrada en SEGPLAN  es coherente con la gestión contractual reportada en la base de datos aportada  como evidencia.</t>
  </si>
  <si>
    <t xml:space="preserve">El Informe de Gestión Cualitativo referencia 4 actividades desarrolladas para dar cumplimiento a la meta, indicando para cada una de ellas el peso relativo programado y ejecutado; el informe  desarrolla la gestión adelantada  en cada una de las actividades, observándose: 
Actividad 1: Servicios de vigilancia, mantenimiento y seguros de los bienes de interés Cultural y de Intervención del Espacio Público: El informe señala: "para la medición del avance se ha estimado un promedio mensual, así: 15% dividido entre los 12 meses de la vigencia 2022, resulta un avance mensual de 1,25%. Por lo anterior al corte de diciembre se cuenta con un avance de 15%."   En la entrevista con el enlace de la subdirección del 19/07/2023 se precisa que esta gestión esta vinculada a los contratos de Vigilancia, Seguros y Mantenimiento de la Subdirección de Gestión Corporativa  y que se trata de servicios prestados. De lo evidenciado en Orfeo se observa:
* CTO FUGA-96-2021 de Vigilancia (Expediente 202113002000900095E) en el cual se incluye el Bronx
* CTO FUGA-163-2022 de seguros (Expediente 202213002000900228E)  en el cual se incluye Todo Riesgo Daños materiales Póliza Batallón y Bronx, suscrito en diciembre de 2022. El proceso en la fase de socialización del informe preliminar precisa que se incluye también en esta gestión el contrato FUGA-171-2021 - Expediente 202113002000900179E con lo cual se cubre toda la vigencia 2022
* CTO FUGA-207-2021 de mantenimiento (202113002000900115E) el cual incluye los predios del proyecto Bronx Distrito Creativo.
No se reportan evidencias que den cuenta de su ejecución en el repositorio. 
Actividad 2: Mesas de trabajo para elaboración de pliegos:  No es clara  la planeación de la actividad de mesas de trabajo, que permita validar posteriormente el  avance reportado (9%). 
Actividad 3: Elaboración de pliegos: Se describe de manera detallada la gestión realizada. Se referencia como evidencia de ejecución los documentos que hacen parte del proceso PAD-BDC-IP-001-2022; de la consulta realizada a la información publicada en Secop se evidencia el cumplimiento de la actividad.
Actividad 4: Adjudicación de obra: Se describe de manera detallada la gestión realizada. Se referencia como evidencia de ejecución los documentos que hacen parte del proceso PAD-BDC-IP-001-2022 y PAD-BDC-IP-002-2022; de la consulta realizada a la información publicada en Secop se evidencia el cumplimiento de la actividad.
En el repositorio se observan soportes en las carpetas de Marzo y Abril, las cuales no se articulan de manera clara con lo reportado en el informe cualitativo. Ejemplo: Carpeta Marzo subcarpeta Etapa preconstrucción: Se incluyen actas de sesiones de enero y febrero del comité operativo (52 y 53) que no se observan dentro del informe. Igual situación se presenta con Actas de inicio de preconstrucción Cto 20-2022 y Cto 21-2022. En abril se presenta el acta 54 del comité operativo no vinculada en el informe cualitativo. 
</t>
  </si>
  <si>
    <t>De la verificación realizada a la información registrada en el PAA de la vigencia  se observan los RP  1347, 1152, 1253, 7,1023, 524 y 6  vinculados a esta meta  por valor de $342 millones.  
Conforme lo anterior se observa que la información registrada en SEGPLAN y el PAA al corte de diciembre de 2022 es coherente y esta soportada con los RP correspondientes.
Es importante señalar que respecto al cuatrienio se observa una ejecución acumulada del  29,61%, evidenciándose una concentración en la programación de las vigencias 2023 y 2024. Se observa el mismo comportamiento respecto a la magnitud.</t>
  </si>
  <si>
    <t xml:space="preserve">De la verificación realizada a la información registrada en la base de datos de contratación suministrada por la Oficina Jurídica al corte de diciembre de 2022,  se evidencian 4 contratos que le aportan a esta meta  $271,6 millones (FUGA-96-2022, FUGA-163-2022, FUGA-16-2022 y FUGA-155-2022), lo cual refleja una diferencia de $70  millones  respecto a lo reportado como ejecutado  en SEGPLAN; sin embargo de la verificación realizada al PAA con corte de diciembre de 2022, se evidencian 3 contratos adicionales  que corresponden a procesos de contratación de vigencias futuras gestionados en el 2021:
* Adición y prórroga contrato No. FUGA-171-2021, cuyo objeto consiste en "Contratar el programa de seguros para la Fundación Gilberto Álzate Avendaño" por valor de $23 millones
*  Adición contrato FUGA-207-2021, cuyo objeto consiste en "Prestar el servicio de mantenimiento preventivo y/o correctivo de los bienes muebles e inmuebles de propiedad y/o tenencia de la Fundación" por valor de $20 millones
* Contratar el programa de seguros para la Fundación Gilberto Álzate Avendaño, por valor de 27 millones
La sumatoria de estos procesos dan cuenta de la diferencia de los 70 millones.
Conforme lo anterior se observa que la información registrada en SEGPLAN  es coherente con la gestión contractual reportada en la base de datos aportada  como evidencia.
</t>
  </si>
  <si>
    <r>
      <t xml:space="preserve">El Informe de Gestión Cualitativo referencia 3 actividades desarrolladas para dar cumplimiento a la meta, indicando para cada una de ellas el peso relativo programado y ejecutado;  el informe  desarrolla la gestión adelantada  en cada una de las actividades, observándose: 
</t>
    </r>
    <r>
      <rPr>
        <b/>
        <sz val="9"/>
        <rFont val="Arial Narrow"/>
        <family val="2"/>
      </rPr>
      <t>Actividad 1: Encuentro de artistas locales</t>
    </r>
    <r>
      <rPr>
        <sz val="9"/>
        <rFont val="Arial Narrow"/>
        <family val="2"/>
      </rPr>
      <t xml:space="preserve">:  Los informes cualitativo y cuantitativo refieren la ejecución de 2 encuentros: 1 el 23/06/2022 con artistas y agentes culturales del Centro y 1 el 23/11/2022 con 6 artistas locales, lo cual es incoherente con  la ejecución reportada  en SEGPLAN  (1 encuentro que da el cumplimiento del 100% de la actividad); en la entrevista con el enlace de la subdirección realizada el 19/07/2023 se precisa que son espacios que sucede una vez o mas de dos veces en el año pero con la misma población objetivo razón por la cual se cuenta 1 sola vez.  
</t>
    </r>
    <r>
      <rPr>
        <b/>
        <sz val="9"/>
        <rFont val="Arial Narrow"/>
        <family val="2"/>
      </rPr>
      <t>Actividad 2: Encuentros con veeduría del BDC</t>
    </r>
    <r>
      <rPr>
        <sz val="9"/>
        <rFont val="Arial Narrow"/>
        <family val="2"/>
      </rPr>
      <t xml:space="preserve">:  Se reporta una ejecución del 100% de la actividad con el cumplimiento de 1 encuentro en SEGPLAN; sin embargo, el informe cualitativo refiere la realización de 4 encuentros: 27/01/2022, 26/02/2022, 31/03/2022 y 19/09/2022 . La información registrada  en el informe cualitativo es incoherente con el Informe de Gestión Cuantitativo (Se reporta 2 encuentros).  En la entrevista con el enlace de la subdirección realizada el 19/07/2023 se realiza la misma precisión que para la actividad 1.  
</t>
    </r>
    <r>
      <rPr>
        <b/>
        <sz val="9"/>
        <rFont val="Arial Narrow"/>
        <family val="2"/>
      </rPr>
      <t>Actividad 3: Recorridos patrimoniales en alianza con BOO:</t>
    </r>
    <r>
      <rPr>
        <sz val="9"/>
        <rFont val="Arial Narrow"/>
        <family val="2"/>
      </rPr>
      <t xml:space="preserve"> El informe refiere encuentros en su primera parte ("Entre el 20 de marzo y el 19 de junio de 2022, se programó la realización del último de los tres </t>
    </r>
    <r>
      <rPr>
        <u/>
        <sz val="9"/>
        <rFont val="Arial Narrow"/>
        <family val="2"/>
      </rPr>
      <t>encuentros</t>
    </r>
    <r>
      <rPr>
        <sz val="9"/>
        <rFont val="Arial Narrow"/>
        <family val="2"/>
      </rPr>
      <t xml:space="preserve"> previstos para la presente vigencia"), sin embargo la actividad hace referencia a recorridos y no a encuentros;  sobre este particular en la entrevista del 19/05/2023 se precisa que si bien la actividad esta relacionada con recorridos, se reporta en términos de ENCUENTROS de acuerdo a la meta. Se observa que se registra en los informes cualitativos y cuantitativos  la realización de 8 recorridos y se reporta en SEGPLAN una ejecución del 100%  con  1 recorrido, sobre lo cual el enlace de la subdirección realiza la misma precisión realizada en las actividades 1 y 2. 
En el repositorio de evidencias  se identifica la creación de dos carpetas(1. Marzo y 2. Abril); los soportes allí dispuestos no se articulan con lo registrado en el informe cualitativo. No se hace claridad a cual actividad esta aportando  y  no se aporta evidencia de lo reportado de enero, febrero y de abril en adelante.</t>
    </r>
  </si>
  <si>
    <r>
      <t xml:space="preserve">De la verificación realizada a la información registrada en la base de datos de contratación suministrada por la Oficina Jurídica al corte de diciembre de 2022,  se evidencian 9 contratos que le aportan a esta meta  $55 millones </t>
    </r>
    <r>
      <rPr>
        <sz val="9"/>
        <rFont val="Arial Narrow"/>
        <family val="2"/>
      </rPr>
      <t>(FUGA-95-2022, FUGA-63-2022, FUGA-162-2022, FUGA-16-2022, FUGA-157-2022, FUGA-154-2022, FUGA-11-2022, FUGA-08-2022 y FUGA-07-2022).
Conforme lo anterior se observa que la información registrada en SEGPLAN  es coherente con la gestión contractual reportada en la base de datos aportada  como evidencia.</t>
    </r>
    <r>
      <rPr>
        <sz val="9"/>
        <color theme="1"/>
        <rFont val="Arial Narrow"/>
        <family val="2"/>
      </rPr>
      <t xml:space="preserve">
</t>
    </r>
  </si>
  <si>
    <r>
      <t xml:space="preserve">De la verificación realizada a la información registrada en la base de datos de contratación suministrada por la Oficina Jurídica al corte de diciembre de 2022,  se evidencian 17 contratos 5 de ellos con adiciones que le aportan a esta meta  $1,164  millones </t>
    </r>
    <r>
      <rPr>
        <sz val="9"/>
        <rFont val="Arial Narrow"/>
        <family val="2"/>
      </rPr>
      <t>(FUGA-95-2022, 
FUGA-67-2022, FUGA-63-2022, FUGA-29-2022, FUGA-16-2022, FUGA-155-2022, FUGA-154-2022, FUGA-139-2022, FUGA-130-2022, FUGA-12-2022, FUGA-115-2022, FUGA-07-2022, FUGA-11-2022, FUGA-08-2022, FUGA-11-2022, FUGA-109-2022
FUGA-104-2022).
Conforme lo anterior se observa que la información registrada en SEGPLAN  es coherente con la gestión contractual reportada en la base de datos aportada  como evidencia</t>
    </r>
    <r>
      <rPr>
        <sz val="9"/>
        <color theme="1"/>
        <rFont val="Arial Narrow"/>
        <family val="2"/>
      </rPr>
      <t xml:space="preserve">
</t>
    </r>
  </si>
  <si>
    <r>
      <t xml:space="preserve">El Informe de Gestión Cualitativo referencia 2 actividades desarrolladas para dar cumplimiento a la meta, indicando para cada una de ellas el peso relativo de programación y de ejecución; el informe  desarrolla la gestión adelantada  en cada una de las actividades: 
</t>
    </r>
    <r>
      <rPr>
        <b/>
        <sz val="9"/>
        <rFont val="Arial Narrow"/>
        <family val="2"/>
      </rPr>
      <t>Actividad 1:  Presentación en comité App - Prefactibilidad:</t>
    </r>
    <r>
      <rPr>
        <sz val="9"/>
        <rFont val="Arial Narrow"/>
        <family val="2"/>
      </rPr>
      <t xml:space="preserve"> El informe describe la gestión realizada y relaciona las mesas de trabajo llevadas a cabo desde el 03/05/2022 hasta el  21/06/2022;  en la sesión del 31/05/2022 se observa la presentación de los resultados de la etapa de prefactibilidad ante el Comité Distrital de APP. En el repositorio de evidencias se observan en la carpeta de octubre los soportes de la ejecución.
</t>
    </r>
    <r>
      <rPr>
        <b/>
        <sz val="9"/>
        <rFont val="Arial Narrow"/>
        <family val="2"/>
      </rPr>
      <t>Actividad 2: Inicio de Factibilidad previa modificación del contrato ajustado a los resultados de la prefactibilidad</t>
    </r>
    <r>
      <rPr>
        <sz val="9"/>
        <rFont val="Arial Narrow"/>
        <family val="2"/>
      </rPr>
      <t xml:space="preserve">: se describe la gestión adelantada que incluye la modificación mediante otrosí 3 (03/10/2022) ajustando la alternativa recomendada por el estructurador en la fase de prefactibilidad, la relación de las mesas de trabajo adelantadas desde el 21/06/2022 hasta el 29/09/2022, y las actuaciones realizadas en el último trimestre de la vigencia, observándose como ultima gestión la revisión interna de los estudios de mercado presentado por la UT. En el repositorio de evidencias se observan los soportes de  la ejecución reportada en las carpetas de octubre, noviembre y diciembre.
Si  bien en términos generales se evidencian los soportes de lo reportado en el  informe cualitativo, se identificaron documentos con números de radicados externos que no se encuentran dentro del repositorio de evidencias. (S202200233, S2022002337, 1-2022-100195 y S20220002309).
</t>
    </r>
  </si>
  <si>
    <r>
      <t xml:space="preserve">De la verificación realizada a la información registrada en la base de datos de contratación suministrada por la Oficina Jurídica al corte de diciembre de 2022,  se evidencian 2 contratos que le aportan a esta meta  $77  millones </t>
    </r>
    <r>
      <rPr>
        <sz val="9"/>
        <rFont val="Arial Narrow"/>
        <family val="2"/>
      </rPr>
      <t>(FUGA-59-2022 y FUGA-12-2022).
Conforme lo anterior se observa que la información registrada en SEGPLAN  es coherente con la gestión contractual reportada en la base de datos aportada  como evidencia</t>
    </r>
  </si>
  <si>
    <r>
      <t xml:space="preserve">De la verificación realizada a la información registrada en la base de datos de contratación suministrada por la Oficina Jurídica al corte de diciembre de 2022,  se evidencian 2 contratos que le aportan a esta meta  $124 millones </t>
    </r>
    <r>
      <rPr>
        <sz val="9"/>
        <rFont val="Arial Narrow"/>
        <family val="2"/>
      </rPr>
      <t>(FUGA-22-2022 y FUGA-09-2022).
Conforme lo anterior se observa que la información registrada en SEGPLAN  es coherente con la gestión contractual reportada en la base de datos aportada  como evidencia.</t>
    </r>
    <r>
      <rPr>
        <sz val="9"/>
        <color theme="1"/>
        <rFont val="Arial Narrow"/>
        <family val="2"/>
      </rPr>
      <t xml:space="preserve">
</t>
    </r>
  </si>
  <si>
    <r>
      <t xml:space="preserve">El Informe de Gestión Cualitativo, referencia 3 actividades que aportaron al cumplimiento de la meta, estableciendo el peso relativo tanto programado como ejecutado;  observándose: 
</t>
    </r>
    <r>
      <rPr>
        <b/>
        <sz val="9"/>
        <color theme="1"/>
        <rFont val="Arial Narrow"/>
        <family val="2"/>
      </rPr>
      <t>Actividad 1. Alianza con Sabor Candelaria; 
Actividad 2. Mesas de trabajo para planeación del evento y el taller laboratorio, entre FUGA y el aliado; 
Actividad 3. Desarrollo del evento y del taller laboratorio</t>
    </r>
    <r>
      <rPr>
        <sz val="9"/>
        <color theme="1"/>
        <rFont val="Arial Narrow"/>
        <family val="2"/>
      </rPr>
      <t>:  
El informe cualitativo no identifica de manera específica el desarrollo de cada actividad, hace un contexto general consolidado sobre la meta, lo que dificulta evaluar el cumplimiento de cada una de las acciones programadas y reportadas como ejecutadas. Las acciones 2 y 3  no definen su alcance por lo que no es posible realizar su medición. Conforme lo anterior no es claro como se alcanza las metas reportadas como ejecutadas</t>
    </r>
    <r>
      <rPr>
        <b/>
        <sz val="9"/>
        <color theme="1"/>
        <rFont val="Arial Narrow"/>
        <family val="2"/>
      </rPr>
      <t xml:space="preserve">. 
</t>
    </r>
    <r>
      <rPr>
        <sz val="9"/>
        <color theme="1"/>
        <rFont val="Arial Narrow"/>
        <family val="2"/>
      </rPr>
      <t>Sobre estas observaciones el enlace de la subdirección en entrevista del 19/07/2023 señala que las mesas de trabajo son procesos concertados por lo tanto no se pueden programar.
En el repositorio se observa:
Carpeta 3. Marzo:  Se incluye el documento ESTRUCTURACION GENERAL IX Congreso y Festival Gastronómico Sabor Candelaria 2022;  no se encuentra referencia la participación de la FUGA en este evento, situación que ya había sido observada por la OCI en  Marzo de 2022. No se incluye evidencia de la gestión reportada en el informe cualitativo respecto a la propuesta del Hackaton gestionado en ese primer I Trimestre. Sobre estas observaciones en entrevista del 19/07/2023 el enlace de la subdirección señala que la participación de la  FUGA en el Congreso corresponde a un encadenamiento con los responsables del congreso en el tema turístico. 
Carpeta 6. Junio:  Los soportes corresponden a dos piezas de promoción del Congreso; sobre este particular el enlace de la subdirección señala que lo reportado era la gestión previa, situación que no es clara en el informe cualitativo. No se  identifica a cual actividad están vinculados los 2 soportes aportados que de acuerdo a lo indicado por el enlace de la subdirección, corresponden acciones colaborativas</t>
    </r>
    <r>
      <rPr>
        <b/>
        <sz val="9"/>
        <color theme="1"/>
        <rFont val="Arial Narrow"/>
        <family val="2"/>
      </rPr>
      <t>.</t>
    </r>
    <r>
      <rPr>
        <sz val="9"/>
        <color theme="1"/>
        <rFont val="Arial Narrow"/>
        <family val="2"/>
      </rPr>
      <t xml:space="preserve">
Carpeta 8. Agosto: El informe refiere la reunión con Alberio Madrigal, el soporte corresponde al pantallazo de la convocatoria a la reunión y un pantallazo de un aparte de su desarrollo. No se identifica de manera clara a que actividad aporta este soporte.
Carpeta 9. Septiembre:  La evidencia da cuenta de lo reportado en el informe (Agenda Sabor Candelaria y Propuesta desarrollo taller-laboratorio)
Carpeta 10. Octubre: Se evidencia el Informe Laboratorio Ecosistema de la Chicha, lo cual es coherente con lo reportado en el informe de gestión cualitativo.
</t>
    </r>
  </si>
  <si>
    <r>
      <t xml:space="preserve">De la verificación realizada a la información registrada en la base de datos de contratación suministrada por la Oficina Jurídica al corte de diciembre de 2022,  se evidencian 2 contratos que le aportan a esta meta  $49 millones </t>
    </r>
    <r>
      <rPr>
        <sz val="9"/>
        <rFont val="Arial Narrow"/>
        <family val="2"/>
      </rPr>
      <t>(FUGA-154-2022 y FUGA-109-2022).
Conforme lo anterior se observa que la información registrada en SEGPLAN  es coherente con la gestión contractual reportada en la base de datos aportada  como evidencia.</t>
    </r>
    <r>
      <rPr>
        <sz val="9"/>
        <color theme="1"/>
        <rFont val="Arial Narrow"/>
        <family val="2"/>
      </rPr>
      <t xml:space="preserve">
</t>
    </r>
  </si>
  <si>
    <r>
      <t xml:space="preserve">El Informe de Gestión Cualitativo, referencia 3 actividades que aportaron al cumplimiento de la meta, estableciendo el numero de asistentes para cada una de ellas;  observándose: 
</t>
    </r>
    <r>
      <rPr>
        <b/>
        <sz val="9"/>
        <color theme="1"/>
        <rFont val="Arial Narrow"/>
        <family val="2"/>
      </rPr>
      <t>Actividad 1. Cursos 7, 8, 9 y 10 del programa Aula Creativa</t>
    </r>
    <r>
      <rPr>
        <sz val="9"/>
        <color theme="1"/>
        <rFont val="Arial Narrow"/>
        <family val="2"/>
      </rPr>
      <t xml:space="preserve">: Si bien en los cuatro hitos se registran 99 asistentes, posteriormente en el reporte de avance se señala una participación total de 247 asistentes únicos durante todo el ciclo de formación Aula Creativa, esta información no es coherente con lo registrado en la matriz cuantitativa del proyecto donde se registran un total de 263 participantes en  los 4 cursos. El número de participantes registrado en el informe cualitativo  en cada curso es coherente con los registrados en la matriz cuantitativa, por lo que la sumatoria de asistentes es 263. Sobre este particular el enlace de la subdirección en entrevista del 19/07/2023 señala que la depuración del conteo se hizo en diciembre con el resultado reportado como ejecutado, sin embargo en el informe referenciado se observan comentarios de la OAP en este mismo sentido.
</t>
    </r>
    <r>
      <rPr>
        <b/>
        <sz val="9"/>
        <color theme="1"/>
        <rFont val="Arial Narrow"/>
        <family val="2"/>
      </rPr>
      <t>Actividad 2. Procesos de formación derivados de acciones del proyecto 7713</t>
    </r>
    <r>
      <rPr>
        <sz val="9"/>
        <color theme="1"/>
        <rFont val="Arial Narrow"/>
        <family val="2"/>
      </rPr>
      <t xml:space="preserve">:  Se registran 334 asistentes . No se identifican de manera clara dentro del informe cuales son los procesos o acciones vinculadas a esta actividad, ni la referencia a los asistentes reportados. Sobre lo anterior el enlace de la subdirección precisa que es el Premio al Emprendimiento Cultural y Creativo de Santa Fe  y que la evidencia es el Informe de Cierre del proceso de formación vigencia 2022 dispuesta en la carpeta de Diciembre, de acuerdo a lo aclarado se evidencia en el reporte de avances del informe, el registro de una participación de 247 asistentes.
</t>
    </r>
    <r>
      <rPr>
        <b/>
        <sz val="9"/>
        <color theme="1"/>
        <rFont val="Arial Narrow"/>
        <family val="2"/>
      </rPr>
      <t>Actividad 3. Proceso de formación a cargo de los grupos étnicos</t>
    </r>
    <r>
      <rPr>
        <sz val="9"/>
        <color theme="1"/>
        <rFont val="Arial Narrow"/>
        <family val="2"/>
      </rPr>
      <t xml:space="preserve">: En los cuatro hitos se registran 115 asistentes: Se describe de manera general las diferentes gestiones realizadas para dar cumplimiento a la actividad y se relacionan 3 eventos que dan cuenta de su cumplimiento (Proyecto Uramba por la Vida Consultiva Afro, Muestra gastronómica y formativa Consultiva Kuagro Palenque y Proyecto Identificación de las economías culturales y creativa de los pueblos indígenas AIB -Autoridades Indígenes en Bakatá). 
El total de asistentes de esta meta en el informe cualitativo corresponde a  548, cifra que difiere con lo registrado en la matriz informe cuantitativo (615); el enlace de la subdirección precisa que en el cuantitativo se reportan las listas de asistencia mientras que en el cuatitativo se reporta la relación de las personas únicas.
El informe no identifica de manera específica el desarrollo de cada una de las actividades (con excepción del Programa Aula Creativa),  hace un contexto general consolidado sobre la meta, lo que dificulta evaluar el cumplimiento de cada una de las acciones programadas y reportadas como ejecutadas. En esta meta también se reportan 5 incentivos  económicos a agentes del ecosistema de la económica creativa del centro (Meta 7); sobre este particular el enlace de la subdirección aclara que en esta meta se reportan personas formadas y en la meta 7 se reportan incentivos otorgados.
En el repositorio se observa en diciembre,  el documento INFORME DE CIERRE PROCESO DE FORMACIÓN Vigencia 2022, el cual referencia a las acciones desarrolladas para dar cumplimiento a cada actividad y en el cual se define:  Actividad 2: a) Premio al Emprendimiento Cultural y Creativo de Santa Fe, convocatoria del programa Es Cultura Local 2.0 (235 personas); b) Laboratorios de sofisticación de productos (99 personas); lo cual se articula con las evidencias dispuestas en el repositorio; no obstante no se identifican las 99 personas nuevas en los cursos con los cuales se alcanza la ejecución reportada. En los documentos Excel SEGUIMIENTO ESTUDIANTES se observa que no todos los estudiantes inscritos realizan o desarrollan el curso con lo cual  el reporte del total de personas inscritas es diferente al total de personas con certificado: Ejemplo: Curso 10: están inscritas 84 personas y así se reporta en el Informe de Gestión Cualitativo; no obstante de estas 84 personas, 62 nunca participaron en ninguna de las actividades previstas en el curso y solo 10 obtuvieron el certificado. Situación que ya había sido observada por la OCI en el seguimiento realizado al corte de marzo de 2022. Sobre este tema el enlace de la subdirección señala que la meta no esta asociada a las Certificaciones,  se tienen en cuenta las personas que no completan el curso y que no se certifican.
</t>
    </r>
  </si>
  <si>
    <r>
      <t xml:space="preserve">De la verificación realizada a la información registrada en la base de datos de contratación suministrada por la Oficina Jurídica al corte de diciembre de 2022,  se evidencian 9 contratos que le aportan a esta meta  $354 millones </t>
    </r>
    <r>
      <rPr>
        <sz val="9"/>
        <rFont val="Arial Narrow"/>
        <family val="2"/>
      </rPr>
      <t>(FUGA-97-2022, FUGA-45-2022, FUGA-44-2022, FUGA-43-2022, FUGA-154-2022 y FUGA-10-2022).
Conforme lo anterior se observa que la información registrada en SEGPLAN  es coherente con la gestión contractual reportada en la base de datos aportada  como evidencia.</t>
    </r>
    <r>
      <rPr>
        <sz val="9"/>
        <color theme="1"/>
        <rFont val="Arial Narrow"/>
        <family val="2"/>
      </rPr>
      <t xml:space="preserve">
</t>
    </r>
  </si>
  <si>
    <r>
      <t xml:space="preserve">De la verificación realizada a la información registrada en la base de datos de contratación suministrada por la Oficina Jurídica al corte de diciembre de 2022,  se evidencian 2 contratos que le aportan a esta meta  $46 millones </t>
    </r>
    <r>
      <rPr>
        <sz val="9"/>
        <rFont val="Arial Narrow"/>
        <family val="2"/>
      </rPr>
      <t>(FUGA-149-2022 y FUGA-109-2022).
Conforme lo anterior se observa que la información registrada en SEGPLAN  es coherente con la gestión contractual reportada en la base de datos aportada  como evidencia.</t>
    </r>
    <r>
      <rPr>
        <sz val="9"/>
        <color theme="1"/>
        <rFont val="Arial Narrow"/>
        <family val="2"/>
      </rPr>
      <t xml:space="preserve">
</t>
    </r>
  </si>
  <si>
    <r>
      <t xml:space="preserve">De la verificación realizada a la información registrada en la base de datos de contratación suministrada por la Oficina Jurídica al corte de diciembre de 2022,  se evidencian 11 contratos, 6 de ellos con sus respectivas adiciones,  que le aportan a esta meta  $653 millones </t>
    </r>
    <r>
      <rPr>
        <sz val="9"/>
        <rFont val="Arial Narrow"/>
        <family val="2"/>
      </rPr>
      <t>(FUGA-45-2022, FUGA-44-2022, FUGA-41-2022, FUGA-33-2022, FUGA-22-2022, FUGA-154-2022, FUGA-129-2022, FUGA-109-2022, FUGA-108-2022, FUGA-10-2022, y FUGA-09-2022).
Conforme lo anterior se observa que la información registrada en SEGPLAN  es coherente con la gestión contractual reportada en la base de datos aportada  como evidencia.</t>
    </r>
    <r>
      <rPr>
        <sz val="9"/>
        <color theme="1"/>
        <rFont val="Arial Narrow"/>
        <family val="2"/>
      </rPr>
      <t xml:space="preserve">
</t>
    </r>
  </si>
  <si>
    <r>
      <t xml:space="preserve">El Informe de Gestión Cualitativo referencia 5 actividades que aportaron al cumplimiento de la meta, estableciendo el peso relativo programado y ejecutado;  observándose: 
</t>
    </r>
    <r>
      <rPr>
        <b/>
        <sz val="9"/>
        <rFont val="Arial Narrow"/>
        <family val="2"/>
      </rPr>
      <t>Actividad 1. Mesas de trabajo FUGA-IDARTES para la definición jurídica de la alianza</t>
    </r>
    <r>
      <rPr>
        <sz val="9"/>
        <rFont val="Arial Narrow"/>
        <family val="2"/>
      </rPr>
      <t xml:space="preserve">: Se registran 18 reuniones durante el I Trimestre y varias entre abril y junio sin especificar cuantas fueron, tampoco es claro si estas reuniones  corresponden a esta acción o a la acción 2.   Esta actividad se califica dentro del informe con un cumplimiento del 100% (0,04), sin embargo no es claro como se alcanza el  nivel de ejecución reportado, teniendo en cuenta que no se identifica cuantas mesas de trabajo estaban previstas. 
</t>
    </r>
    <r>
      <rPr>
        <b/>
        <sz val="9"/>
        <rFont val="Arial Narrow"/>
        <family val="2"/>
      </rPr>
      <t>Actividad 2. Mesas de trabajo con aliado</t>
    </r>
    <r>
      <rPr>
        <sz val="9"/>
        <rFont val="Arial Narrow"/>
        <family val="2"/>
      </rPr>
      <t xml:space="preserve">:   En el informe cualitativo no se identifica claramente como se ejecuta esta actividad.  Se califica dentro del informe con un cumplimiento del 100% (0,05), sin embargo no es claro como se alcanza este nivel de ejecución, teniendo en cuenta que no se registra cuantas mesas de trabajo estaban previstas.
</t>
    </r>
    <r>
      <rPr>
        <b/>
        <sz val="9"/>
        <rFont val="Arial Narrow"/>
        <family val="2"/>
      </rPr>
      <t>Actividad 3. Conceptualización de la plataforma a desarrollar de manera interna</t>
    </r>
    <r>
      <rPr>
        <sz val="9"/>
        <rFont val="Arial Narrow"/>
        <family val="2"/>
      </rPr>
      <t xml:space="preserve">: No se identifica claramente como se ejecuta esta actividad dentro del informe cualitativo.   Se califica dentro del informe con un cumplimiento del 100% (0,05), sin embargo no es claro como se alcanza el  nivel de ejecución,  si bien en el repositorio se observa la Presentación de la Propuesta In House, no se posible identificar si este es el soporte que de cuenta de su ejecución.
</t>
    </r>
    <r>
      <rPr>
        <b/>
        <sz val="9"/>
        <rFont val="Arial Narrow"/>
        <family val="2"/>
      </rPr>
      <t>Actividad 4. Contratación del personal que apoyará el desarrollo de la plataforma</t>
    </r>
    <r>
      <rPr>
        <sz val="9"/>
        <rFont val="Arial Narrow"/>
        <family val="2"/>
      </rPr>
      <t xml:space="preserve">: Si bien se indica la gestión adelantada no se indica cuales son los números de los contratos de las dos personas vinculadas a esta meta.
</t>
    </r>
    <r>
      <rPr>
        <b/>
        <sz val="9"/>
        <rFont val="Arial Narrow"/>
        <family val="2"/>
      </rPr>
      <t>Actividad 5. Primer desarrollo de la plataforma</t>
    </r>
    <r>
      <rPr>
        <sz val="9"/>
        <rFont val="Arial Narrow"/>
        <family val="2"/>
      </rPr>
      <t xml:space="preserve">:  El informe registra la gestión adelantada en el periodo comprendido entre el 20/11/2022 y diciembre, lo cual es coherente con las evidencias en el repositorio. 
El informe no identifica de manera específica el desarrollo de cada una de las actividades, hace un contexto general consolidado sobre la meta, lo que dificulta evaluar el cumplimiento de cada una de las acciones programadas y reportadas como ejecutadas, con excepción de las actividades 4 y 5.
Si bien la descripción general de la meta no permite identificar claramente la ejecución de cada una de las actividades, en el repositorio de evidencias se encuentran cargados los  soportes que dan cuenta de lo reportado para la meta en el informe cualitativo, con excepción de los soportes de las reuniones referencias en el I Trimestre donde se registran 18 pero solo se observan 5 actas (Febrero 3 Actas con IDARTES y en Marzo 3 reuniones con la Alianza Agora Idartes). Es importante señalar que los solos pantallazos a las citaciones de mesas de trabajo o reuniones no dan cuenta de su ejecución. (Carpeta Diciembre: Citación revisión Plataforma Centro) </t>
    </r>
  </si>
  <si>
    <r>
      <t xml:space="preserve">De la verificación realizada a la información registrada en la base de datos de contratación suministrada por la Oficina Jurídica al corte de diciembre de 2022,  se evidencian 4 contratos  de los cuales 3 tienen adiciones, que le aportan a esta meta  $281  millones </t>
    </r>
    <r>
      <rPr>
        <sz val="9"/>
        <rFont val="Arial Narrow"/>
        <family val="2"/>
      </rPr>
      <t>(FUGA-44-2022, FUGA-41-2022, FUGA-144-2022 y FUGA-143-2022).
Conforme lo anterior se observa que la información registrada en SEGPLAN  es coherente con la gestión contractual reportada en la base de datos aportada  como evidencia.</t>
    </r>
    <r>
      <rPr>
        <sz val="9"/>
        <color theme="1"/>
        <rFont val="Arial Narrow"/>
        <family val="2"/>
      </rPr>
      <t xml:space="preserve">
</t>
    </r>
  </si>
  <si>
    <r>
      <t xml:space="preserve">El Informe de Gestión Cualitativo referencia 4 actividades que aportaron al cumplimiento de la meta: 
</t>
    </r>
    <r>
      <rPr>
        <b/>
        <sz val="9"/>
        <color theme="1"/>
        <rFont val="Arial Narrow"/>
        <family val="2"/>
      </rPr>
      <t>Actividad 1.</t>
    </r>
    <r>
      <rPr>
        <sz val="9"/>
        <color theme="1"/>
        <rFont val="Arial Narrow"/>
        <family val="2"/>
      </rPr>
      <t xml:space="preserve"> Diseño, aprobación y cargue en SICON del Premio a la gestión cultural y creativa del Centro de Bogotá;  
</t>
    </r>
    <r>
      <rPr>
        <b/>
        <sz val="9"/>
        <color theme="1"/>
        <rFont val="Arial Narrow"/>
        <family val="2"/>
      </rPr>
      <t>Actividad 2.</t>
    </r>
    <r>
      <rPr>
        <sz val="9"/>
        <color theme="1"/>
        <rFont val="Arial Narrow"/>
        <family val="2"/>
      </rPr>
      <t xml:space="preserve"> Apertura y socialización del Premio a la gestión cultural y creativa del Centro de Bogotá; 
</t>
    </r>
    <r>
      <rPr>
        <b/>
        <sz val="9"/>
        <color theme="1"/>
        <rFont val="Arial Narrow"/>
        <family val="2"/>
      </rPr>
      <t>Actividad 3</t>
    </r>
    <r>
      <rPr>
        <sz val="9"/>
        <color theme="1"/>
        <rFont val="Arial Narrow"/>
        <family val="2"/>
      </rPr>
      <t>. Publicación de resultados de los ganadore</t>
    </r>
    <r>
      <rPr>
        <b/>
        <sz val="9"/>
        <color theme="1"/>
        <rFont val="Arial Narrow"/>
        <family val="2"/>
      </rPr>
      <t>s</t>
    </r>
    <r>
      <rPr>
        <sz val="9"/>
        <color theme="1"/>
        <rFont val="Arial Narrow"/>
        <family val="2"/>
      </rPr>
      <t xml:space="preserve">
</t>
    </r>
    <r>
      <rPr>
        <b/>
        <sz val="9"/>
        <color theme="1"/>
        <rFont val="Arial Narrow"/>
        <family val="2"/>
      </rPr>
      <t>Actividad 4.</t>
    </r>
    <r>
      <rPr>
        <sz val="9"/>
        <color theme="1"/>
        <rFont val="Arial Narrow"/>
        <family val="2"/>
      </rPr>
      <t xml:space="preserve"> Ejecución de las propuestas ganadoras.
Solamente la actividad  3  aporta al cumplimiento de la meta;  el informe  desarrolla la gestión adelantada, observándose que los incentivos reportados, también se están reportando como ejecución en la meta 3. El informe relaciona los 5 incentivos y refiere el link de acceso a la página de Bogotá Ciudad Creadora en donde se puede hacer su consulta. 
</t>
    </r>
    <r>
      <rPr>
        <sz val="9"/>
        <rFont val="Arial Narrow"/>
        <family val="2"/>
      </rPr>
      <t>En el repositorio de evidencias  se observa que de manera general se incluyen los soportes que dan cuenta de lo reportado en cada uno de los periodos del informe cualitativo.</t>
    </r>
  </si>
  <si>
    <r>
      <t>De la verificación realizada al PAA se evidencia que los recursos están vinculados a los RP 683, 684 y 685 correspondiente a los incentivos Jurados del Premio a la gestión cultural y creativa del centro de Bogotá por un valor total de $9 millones y los RP  929, 930, 931, 932 y 933 correspondiente a los incentivos por Premio a la gestión cultural y creativa del centro de Bogotá por un valor total de $100 millones;</t>
    </r>
    <r>
      <rPr>
        <sz val="9"/>
        <rFont val="Arial Narrow"/>
        <family val="2"/>
      </rPr>
      <t xml:space="preserve"> lo cu</t>
    </r>
    <r>
      <rPr>
        <sz val="9"/>
        <color theme="1"/>
        <rFont val="Arial Narrow"/>
        <family val="2"/>
      </rPr>
      <t xml:space="preserve">al es coherente con  la información registrada en SEGPLAN al corte de diciembre de 2022
</t>
    </r>
  </si>
  <si>
    <r>
      <t>De la verificación realizada a la información registrada en la base de datos de contratación suministrada por la Oficina Jurídica al corte de diciembre de 2022,  no se evidencian contratos que aporten a esta meta.</t>
    </r>
    <r>
      <rPr>
        <sz val="9"/>
        <rFont val="Arial Narrow"/>
        <family val="2"/>
      </rPr>
      <t xml:space="preserve">
</t>
    </r>
    <r>
      <rPr>
        <sz val="9"/>
        <color theme="1"/>
        <rFont val="Arial Narrow"/>
        <family val="2"/>
      </rPr>
      <t xml:space="preserve">
</t>
    </r>
  </si>
  <si>
    <r>
      <t xml:space="preserve">El Informe de Gestión Cualitativo referencia 9 actividades que aportaron al cumplimiento de la meta: 
</t>
    </r>
    <r>
      <rPr>
        <b/>
        <sz val="9"/>
        <rFont val="Arial Narrow"/>
        <family val="2"/>
      </rPr>
      <t>Actividad 1:</t>
    </r>
    <r>
      <rPr>
        <sz val="9"/>
        <rFont val="Arial Narrow"/>
        <family val="2"/>
      </rPr>
      <t xml:space="preserve">  Ejecución de las propuestas ganadores del programa «Es Cultura Local 2.0»</t>
    </r>
    <r>
      <rPr>
        <b/>
        <sz val="9"/>
        <rFont val="Arial Narrow"/>
        <family val="2"/>
      </rPr>
      <t>:</t>
    </r>
    <r>
      <rPr>
        <sz val="9"/>
        <rFont val="Arial Narrow"/>
        <family val="2"/>
      </rPr>
      <t xml:space="preserve"> No es claro por que se incluye  esta actividad con un peso programado de 0% en el informe cualitativo, si dentro de éste mismo informe se reporta ejecución de las convocatorias Santa Fe y Mártires, situación que ya había sido señalada por la OCI  en el seguimiento con corte marzo del  2022. Sobre esta observación el enlace de la subdirección en la entrevista realizada el 19/07/2023 indica que se esta reportando la trazabilidad de la ejecución de la actividad pero ésta se cumplió en el 2021.
</t>
    </r>
    <r>
      <rPr>
        <b/>
        <sz val="9"/>
        <rFont val="Arial Narrow"/>
        <family val="2"/>
      </rPr>
      <t>Actividad 2:</t>
    </r>
    <r>
      <rPr>
        <sz val="9"/>
        <rFont val="Arial Narrow"/>
        <family val="2"/>
      </rPr>
      <t xml:space="preserve"> Diseño, aprobación y cargue en SICON de la convocatoria del programa «Es Cultura Local 2.1 – Localidad de Los Mártires»; 
</t>
    </r>
    <r>
      <rPr>
        <b/>
        <sz val="9"/>
        <rFont val="Arial Narrow"/>
        <family val="2"/>
      </rPr>
      <t>Actividad 3:</t>
    </r>
    <r>
      <rPr>
        <sz val="9"/>
        <rFont val="Arial Narrow"/>
        <family val="2"/>
      </rPr>
      <t xml:space="preserve"> Apertura y socialización de la convocatoria del programa «Es Cultura Local 2.1 – Localidad de Los Mártires»; 
</t>
    </r>
    <r>
      <rPr>
        <b/>
        <sz val="9"/>
        <rFont val="Arial Narrow"/>
        <family val="2"/>
      </rPr>
      <t>Actividad 4:</t>
    </r>
    <r>
      <rPr>
        <sz val="9"/>
        <rFont val="Arial Narrow"/>
        <family val="2"/>
      </rPr>
      <t xml:space="preserve"> Publicación de resultados de los ganadores del programa «Es Cultura Local 2.1 – Localidad de Los Mártires»; 
</t>
    </r>
    <r>
      <rPr>
        <b/>
        <sz val="9"/>
        <rFont val="Arial Narrow"/>
        <family val="2"/>
      </rPr>
      <t>Actividad 5:</t>
    </r>
    <r>
      <rPr>
        <sz val="9"/>
        <rFont val="Arial Narrow"/>
        <family val="2"/>
      </rPr>
      <t xml:space="preserve"> Ejecución de las propuestas ganadoras – Localidad de Los Mártires;  
</t>
    </r>
    <r>
      <rPr>
        <b/>
        <sz val="9"/>
        <rFont val="Arial Narrow"/>
        <family val="2"/>
      </rPr>
      <t>Actividad 6:</t>
    </r>
    <r>
      <rPr>
        <sz val="9"/>
        <rFont val="Arial Narrow"/>
        <family val="2"/>
      </rPr>
      <t xml:space="preserve"> Diseño, aprobación y cargue en SICON de las convocatorias del programa «Es Cultura Local 2.1 – Localidad de Santa Fe»;  
</t>
    </r>
    <r>
      <rPr>
        <b/>
        <sz val="9"/>
        <rFont val="Arial Narrow"/>
        <family val="2"/>
      </rPr>
      <t xml:space="preserve">Actividad 7: </t>
    </r>
    <r>
      <rPr>
        <sz val="9"/>
        <rFont val="Arial Narrow"/>
        <family val="2"/>
      </rPr>
      <t xml:space="preserve">Apertura y socialización de las convocatorias del programa «Es Cultura Local 2.1 – Localidad de Santa Fe»; 
</t>
    </r>
    <r>
      <rPr>
        <b/>
        <sz val="9"/>
        <rFont val="Arial Narrow"/>
        <family val="2"/>
      </rPr>
      <t>Actividad 8:</t>
    </r>
    <r>
      <rPr>
        <sz val="9"/>
        <rFont val="Arial Narrow"/>
        <family val="2"/>
      </rPr>
      <t xml:space="preserve"> Publicación de resultados de los ganadores del programa «Es Cultura Local 2.1 – Localidad de Santa Fe»; y 
</t>
    </r>
    <r>
      <rPr>
        <b/>
        <sz val="9"/>
        <rFont val="Arial Narrow"/>
        <family val="2"/>
      </rPr>
      <t>Actividad 9:</t>
    </r>
    <r>
      <rPr>
        <sz val="9"/>
        <rFont val="Arial Narrow"/>
        <family val="2"/>
      </rPr>
      <t xml:space="preserve"> Ejecución de las propuestas ganadoras – Localidad de Santa Fe; 
El informe no identifica de manera específica el desarrollo de cada una de las actividades, hace un contexto general consolidado sobre la meta, lo que dificulta evaluar el cumplimiento de cada una de las acciones programadas y reportadas como ejecutadas.
El documento  indica o señala los números de expedientes de orfeo y los link de consulta de las convocatorias reportadas.
En el repositorio  se observa que de manera general se incluyen los soportes que dan cuenta de lo reportado en cada uno de los periodos del informe cualitativo.</t>
    </r>
  </si>
  <si>
    <r>
      <t>De la verificación realizada a la información registrada en la base de datos de contratación suministrada por la Oficina Jurídica al corte de diciembre de 2022,  se evidencian 6 contratos, 2 de ellos con adiciones,  que le aportan a esta meta  $182   millones (</t>
    </r>
    <r>
      <rPr>
        <sz val="9"/>
        <rFont val="Arial Narrow"/>
        <family val="2"/>
      </rPr>
      <t>FUGA-119-2022, FUGA-36-2022, FUGA-33-2022, FUGA-166-2022, FUGA-154-2022 Y FUGA-124-2022). La diferencia de $325 millones corresponden a recursos desembolsados a través de resolución (Jurados y Ganadores)
Conforme lo anterior se observa que la información registrada en SEGPLAN  es coherente con la gestión contractual reportada en la base de datos aportada  como evidencia.</t>
    </r>
    <r>
      <rPr>
        <sz val="9"/>
        <color theme="1"/>
        <rFont val="Arial Narrow"/>
        <family val="2"/>
      </rPr>
      <t xml:space="preserve">
</t>
    </r>
  </si>
  <si>
    <t>De la verificación realizada a la información registrada en la base de datos de contratación suministrada por la Oficina Jurídica al corte de diciembre de 2022,  se evidencian 5 contratos, 2 de los cuales tienen adiciones,  que le aportan a esta meta  $143 millones (FUGA-94-2022, FUGA-78-2022, FUGA-40-2022, FUGA-34-2022, FUGA-12-2022).
Conforme lo anterior se observa que la información registrada en SEGPLAN  es coherente con la gestión contractual reportada en la base de datos aportada  como evidencia.</t>
  </si>
  <si>
    <t>El Informe de Gestión Cualitativo referencia  67 actividades realizadas en la vigencia en el desarrollo de Fúgate al Barrio y Fúgate al  Bronx;  el informe  indica la gestión adelantada  en cada una de ellas, referenciando hasta la actividad 54 la fecha de su realización.
En el  repositorio de evidencias, se observa que de manera general  los soportes que dan cuenta de lo reportado, la organización de éstos permite identificar claramente la articulación entre lo reportado en el informe cualitativo y los soportes hasta el 15/10/2022 (Actividad 54); sin embargo,  para los eventos gestionados de ahí en adelante no es clara la coherencia, que hasta ese momento era la fecha de la actividad, lo que dificulta la validación de lo reportado. Ejemplo: En el repositorio se observa en la carpeta de Octubre, la sub carpeta Septiembre 22-1 con el registro fotográfico, ficha técnica y bitácora de la actividad realizada en el colegio Jorge Soto el 22/09/2022 con la participación de 100 asistentes, sin embargo esta actividad no esta reportada en el informe cualitativo. Igual situación se presenta con el soporte de la actividad  en el Bronx Distrito Creativo del 12/10/2022 con 20 asistentes.</t>
  </si>
  <si>
    <r>
      <t xml:space="preserve">De la verificación realizada a la información registrada en la base de datos de contratación suministrada por la Oficina Jurídica al corte de diciembre de 2022,  se evidencian 12 contratos, 3 de los cuales tienen adiciones,  que le aportan a esta meta  $320 millones </t>
    </r>
    <r>
      <rPr>
        <sz val="9"/>
        <rFont val="Arial Narrow"/>
        <family val="2"/>
      </rPr>
      <t>(FUGA-78-2022, FUGA-40-2022, FUGA-32-2022, FUGA-31-2022, FUGA-154-2022, FUGA-153-2022, FUGA-147-2022, FUGA-127-2022, FUGA-12-2022, FUGA-110-2022, FUGA-109-2022 y FUGA-105-2022)</t>
    </r>
    <r>
      <rPr>
        <sz val="9"/>
        <color theme="1"/>
        <rFont val="Arial Narrow"/>
        <family val="2"/>
      </rPr>
      <t xml:space="preserve">
Conforme lo anterior se observa que la información registrada en SEGPLAN  es coherente con la gestión contractual reportada en la base de datos aportada  como evidencia.</t>
    </r>
  </si>
  <si>
    <t>3. Elaborar 1 guion museográfico elaborado</t>
  </si>
  <si>
    <r>
      <t xml:space="preserve">De la verificación realizada a la información registrada en la base de datos de contratación suministrada por la Oficina Jurídica al corte de diciembre de 2022,  se evidencian 7 contratos,   que le aportan a esta meta  $73 millones </t>
    </r>
    <r>
      <rPr>
        <sz val="9"/>
        <rFont val="Arial Narrow"/>
        <family val="2"/>
      </rPr>
      <t>(FUGA-83-2022, FUGA-40-2022, FUGA-154-2022, FUGA-123-2022, FUGA-122-2022, FUGA-12-2022 y FUGA-121-2022).</t>
    </r>
    <r>
      <rPr>
        <sz val="9"/>
        <color theme="1"/>
        <rFont val="Arial Narrow"/>
        <family val="2"/>
      </rPr>
      <t xml:space="preserve">
Conforme lo anterior se observa que la información registrada en SEGPLAN  es coherente con la gestión contractual reportada en la base de datos aportada  como evidencia.</t>
    </r>
  </si>
  <si>
    <r>
      <t xml:space="preserve">De la verificación realizada a la información registrada en la base de datos de contratación suministrada por la Oficina Jurídica al corte de diciembre de 2022,  se evidencian 4 contratos,   que le aportan a esta meta  $128 millones </t>
    </r>
    <r>
      <rPr>
        <sz val="9"/>
        <rFont val="Arial Narrow"/>
        <family val="2"/>
      </rPr>
      <t>(FUGA-87-2022, FUGA-86-2022, FUGA-147-2022 y FUGA-105-2022)</t>
    </r>
    <r>
      <rPr>
        <sz val="9"/>
        <color theme="1"/>
        <rFont val="Arial Narrow"/>
        <family val="2"/>
      </rPr>
      <t xml:space="preserve">
Conforme lo anterior se observa que la información registrada en SEGPLAN  es coherente con la gestión contractual reportada en la base de datos aportada  como evidencia.</t>
    </r>
  </si>
  <si>
    <t>5. Desarrollar 45 actividades de visibilización del territorio del antiguo Bronx</t>
  </si>
  <si>
    <t xml:space="preserve">El Informe de Gestión Cualitativo referencia 12 actividades realizadas para dar cumplimiento a la meta: 1. Exposición Herbario del Bronx; 2. Pieza de creación colectiva Loca Margarita y el bobo del Tranvía; 3. Talleres de Historia; 4. Renacer para crecer: un reencuentro en la antigua calle del Bronx; 5. Pieza adaptación rap filarmónico; 6. Exposición Esquina Redonda; 7. Exposición Moda con Historia; 8. Pieza de creación colectiva artesanas de la Calle 10; 9. Taller de tejedoras de Mampuján; 10. Pieza de colección colectiva sobre género; 11. Pieza de creación colectiva Obelisco Mártires - Plaza Perseverancia; y 12. Exposición de Nación Hip Hop. 
El informe refiere de manera general la gestión adelantada para cada una de ellas. Sin embargo se observa: 
Actividad 2:  si bien la actividad es una pieza de creación, no es claro dentro de la gestión reportada, cual es el soporte o evidencia final que da cuenta de la ejecución reportada (100%; 1); 
Actividad 4: Si bien en el informe no se referencia de manera clara cual es el producto final o que tipo de actividad se desarrolló (un taller o una capacitación o una charla); en la entrevista realizada al enlace de la subdirección el 19/07/2023 se revisa la evidencia en la carpeta Renacer para Crecer y se valida el acta del 10/06/2022 con los compromisos de las entidades que participaron en la jornada así como el documento Word que incluye registros fotográficos de la misma.
En el repositorio se evidencia que no se encuentra documentada la gestión reportada de las actividades 2 y 3. Los registros fotográficos aportados como evidencia de la actividad 1 no permite identificar el evento reportado; si bien las fotos corresponden al herbario, no es posible articularlas con las fechas reportadas, no se incluyen fichas técnicas o registro de asistencia a los talleres. La misma situación respecto a los registros fotográficos se presentan en los soportes de las demás actividades que los incluyen.  (Ejemplo Actividad 8). No se cumplen los lineamientos establecidos en la Guía para conteo de asistencias y reporte de eventos y/o actividades de la FUGA. Código: TC-GU-01 Versión: 2, para este tipo de soportes.
</t>
  </si>
  <si>
    <r>
      <t xml:space="preserve">De la verificación realizada a la información registrada en la base de datos de contratación suministrada por la Oficina Jurídica al corte de diciembre de 2022,  se evidencian 3 contratos,   que le aportan a esta meta  $86 millones </t>
    </r>
    <r>
      <rPr>
        <sz val="9"/>
        <rFont val="Arial Narrow"/>
        <family val="2"/>
      </rPr>
      <t>(FUGA-92-2022, FUGA-12-2022  y FUGA-109-2022).</t>
    </r>
    <r>
      <rPr>
        <sz val="9"/>
        <color theme="1"/>
        <rFont val="Arial Narrow"/>
        <family val="2"/>
      </rPr>
      <t xml:space="preserve">
Conforme lo anterior se observa que la información registrada en SEGPLAN  es coherente con la gestión contractual reportada en la base de datos aportada  como evidencia.</t>
    </r>
  </si>
  <si>
    <t xml:space="preserve">El Informe de Gestión Cualitativo referencia 6 actividades que se desarrollaron como parte del proceso de la entrega de los 247 estímulos: 1. Lanzamiento del PDE; 2. Socialización de las Convocatorias del PDE; 3. Seguimiento a Inscritos de las Convocatorias del PDE; 4. Selección de Jurados y Ganadores; 5. Seguimiento y acompañamiento de ganadores de estímulos; y 6. Gestión y acompañamiento de apoyos concertados. 
De la verificación realizada  a los soportes en el repositorio de evidencias se observa el diligenciamiento mensual del Excel FLUJOGRAMA PROCEDIMIENTO FOMENTO 2022; del cual a diciembre se registran 247 estímulos correspondiente a 25 convocatorias realizadas en el periodo evaluado; cada uno de ellos con su respectivo CRP (72:  JURADOS y 175: GANADORES).  El documento señala también la justificación de la reprogramación realizada de la meta en julio.
De la consulta al expediente 202212005600100006E  Proyecto 7682 - Desarrollo y fomento a las prácticas artísticas y culturales para dinamizar el centro, se evidencia la gestión respecto a las modificaciones realizadas durante la vigencia 2022 (20223000026173, 20223000066233, 20223000075933, 20233000024453 y 20231200033103).
Se evidencia una diferencia entre  la información presentada en el Flujograma y la reportada en las estadísticas del Informe Cualitativo,  en razón a que  el Flujograma da cuenta de 247 estímulos, mientras que  en el informe cualitativo se señalan  251 que corresponden a 72 jurados y 179 ganadores; el proceso aclara que fue un error de digitación en el informe cualitativo, la información final es la reportada en SEGPLAN. 
</t>
  </si>
  <si>
    <t>De la verificación realizada a la información registrada en el PAA de la vigencia  se observan los RP 159, 852, 1084 y 1085 vinculados a esta meta  por valor de $36 millones  
Conforme lo anterior se observa que la información registrada en SEGPLAN y el PAA al corte de diciembre de 2022 es coherente y esta soportada con los RP correspondientes.
Si bien la ejecución presupuestal se cumplió al 100% en la vigencia 2022, es importante señalar que  la ejecución del cuatrenio alcanza el  36,76%,    Se evidencia  una concentración de la programación para la vigencia 2024, sin embargo la meta magnitud no tiene la misma concentración; sobre lo cual el proceso precisa que no se encuentran concentrado por cuanto se han realizado reducciones de presupuesto que no se reflejan en SEGPLAN</t>
  </si>
  <si>
    <r>
      <t xml:space="preserve">El Informe de Gestión Cualitativo, referencia 4 actividades que aportaron al cumplimiento de la meta, estableciendo el peso relativo tanto programado como ejecutado;  observándose: 
</t>
    </r>
    <r>
      <rPr>
        <b/>
        <sz val="9"/>
        <color theme="1"/>
        <rFont val="Arial Narrow"/>
        <family val="2"/>
      </rPr>
      <t>Actividad 1. Documento versión final de mapeo</t>
    </r>
    <r>
      <rPr>
        <sz val="9"/>
        <color theme="1"/>
        <rFont val="Arial Narrow"/>
        <family val="2"/>
      </rPr>
      <t xml:space="preserve">: </t>
    </r>
    <r>
      <rPr>
        <sz val="9"/>
        <rFont val="Arial Narrow"/>
        <family val="2"/>
      </rPr>
      <t xml:space="preserve">Si bien en el  informe cualitativo no se identifica de manera clara como se cumple esta actividad, </t>
    </r>
    <r>
      <rPr>
        <b/>
        <sz val="9"/>
        <color rgb="FF7030A0"/>
        <rFont val="Arial Narrow"/>
        <family val="2"/>
      </rPr>
      <t xml:space="preserve"> </t>
    </r>
    <r>
      <rPr>
        <sz val="9"/>
        <rFont val="Arial Narrow"/>
        <family val="2"/>
      </rPr>
      <t>el enlace de la subdirección en entrevista del 19/07/2023 señala que su ejecución se evidencia en la carpeta de marzo (Resultados) y de junio como anexo de la Caracterización y que se desarrolló como parte del Contrato del 2021  con Proyectamos Colombia S.A. Se valida la información del expediente 202113002000900126E del Contrato FUGA-163-2021 donde se evidencia en el anexo 7 del radicado 20224000011994 del 01/06/2022, los documentos finales de la ejecución del contrato que incluye Actas de reunión, Entregable de mapeo y caracterización, bases de dato de caracterización, soportes de sensibilización, entre otros; los cuales dan cuenta de la ejecución de la actividad.</t>
    </r>
    <r>
      <rPr>
        <sz val="9"/>
        <color theme="1"/>
        <rFont val="Arial Narrow"/>
        <family val="2"/>
      </rPr>
      <t xml:space="preserve">
</t>
    </r>
    <r>
      <rPr>
        <b/>
        <sz val="9"/>
        <color theme="1"/>
        <rFont val="Arial Narrow"/>
        <family val="2"/>
      </rPr>
      <t>Actividad 2. Documento versión final de caracterización con información de los agentes a 2019 y 2020:</t>
    </r>
    <r>
      <rPr>
        <sz val="9"/>
        <color theme="1"/>
        <rFont val="Arial Narrow"/>
        <family val="2"/>
      </rPr>
      <t xml:space="preserve">   No se identifica dentro del informe de manera clara como se da cumplimiento a esta acción. Se hace referencia a la entrega en diciembre de un documento de caracterización para ser revisado por el Comité Editorial, el cual lo aprueba el 22/12/2022 pero no se precisa si este corresponde a la información de los agentes a 2019 y 2020 o del 2021 y 2022.El enlace de la subdirección en entrevista, indica que se cumple con el artículo </t>
    </r>
    <r>
      <rPr>
        <i/>
        <sz val="9"/>
        <color theme="1"/>
        <rFont val="Arial Narrow"/>
        <family val="2"/>
      </rPr>
      <t>Mapeando el Centro: Economía Cultural y Creativa en el Centro de Bogotá.</t>
    </r>
    <r>
      <rPr>
        <sz val="9"/>
        <color theme="1"/>
        <rFont val="Arial Narrow"/>
        <family val="2"/>
      </rPr>
      <t xml:space="preserve"> En el repositorio se observa en diciembre el pdf </t>
    </r>
    <r>
      <rPr>
        <i/>
        <sz val="9"/>
        <color theme="1"/>
        <rFont val="Arial Narrow"/>
        <family val="2"/>
      </rPr>
      <t>Documento de Caracterización</t>
    </r>
    <r>
      <rPr>
        <sz val="9"/>
        <color theme="1"/>
        <rFont val="Arial Narrow"/>
        <family val="2"/>
      </rPr>
      <t>, que corresponde al articulo referenciado por el enlace; el documento no señala el periodo de la información (Agentes 2019 y 2020 o 21 y 2022).  De acuerdo a lo anterior, no es claro el criterio para reportar la ejecución de la actividad en un 100%  (0.24), pues las evidencias no permiten identificar el periodo de información del artículo</t>
    </r>
    <r>
      <rPr>
        <sz val="9"/>
        <color rgb="FFFF0000"/>
        <rFont val="Arial Narrow"/>
        <family val="2"/>
      </rPr>
      <t xml:space="preserve">. </t>
    </r>
    <r>
      <rPr>
        <sz val="9"/>
        <color theme="1"/>
        <rFont val="Arial Narrow"/>
        <family val="2"/>
      </rPr>
      <t xml:space="preserve">
</t>
    </r>
    <r>
      <rPr>
        <b/>
        <sz val="9"/>
        <color theme="1"/>
        <rFont val="Arial Narrow"/>
        <family val="2"/>
      </rPr>
      <t>Actividad 3. Socialización de los resultados de mapeo y c</t>
    </r>
    <r>
      <rPr>
        <b/>
        <sz val="9"/>
        <rFont val="Arial Narrow"/>
        <family val="2"/>
      </rPr>
      <t>aracterización</t>
    </r>
    <r>
      <rPr>
        <sz val="9"/>
        <rFont val="Arial Narrow"/>
        <family val="2"/>
      </rPr>
      <t>: El informe cualitativo indica que se realizan socializaciones  de los resultados del documento de caracterización y a la base de datos de agentes  presentados a la dirección de la FUGA, ante el Comité Sectoriales, Alcaldías Locales, el IDPC, la Universidad el Rosario y la Mesa Local de Artistas.  El enlace de la subdirección en entrevista,  indica que en la socialización de la Caracterización se incluyen los temas del Mapeo por que son complementarios; sin embargo  no se referencian los soportes que dan cuenta de su ejecución. Se revisó el expediente 202113002000900126E del Contrato FUGA-163-2021 con Proyectamos Colombia S.A.S específicamente a las evidencias presentadas de socialización, donde se observa que estas son en su mayoría de la gestión realizada para iniciar la actividad en el 2021, con excepción del correo del 08/01/2022 email Mapeo y Caracterización Agentes Culturales - FUGA, el cual también hace referencia es al inicio del proceso de  identificación y georreferenciación. En la ocialización del informe preliminar el proceso referencia como evidencia el anexo 007 del  radicado 20224000011994; de su verificación se observan actas de las mesas de trabajo con la Universa del Rosario y con los agentes culturales y creativos del Centro de Bogotá´-  IDPC, listado de asistencia, pantallazos de las sesiones, entre otras; adicionalmente se evidencia la incorporación en el servidor  el 03/10/2023 de los soportes que dan cuenta de las sesiones con el comité sectorial, los artistas locales y la alcaldía local.</t>
    </r>
    <r>
      <rPr>
        <sz val="9"/>
        <color theme="1"/>
        <rFont val="Arial Narrow"/>
        <family val="2"/>
      </rPr>
      <t xml:space="preserve">
</t>
    </r>
    <r>
      <rPr>
        <b/>
        <sz val="9"/>
        <rFont val="Arial Narrow"/>
        <family val="2"/>
      </rPr>
      <t>Actividad 4. Documento de análisis de la caracterización de agentes de 2020-2021</t>
    </r>
    <r>
      <rPr>
        <sz val="9"/>
        <rFont val="Arial Narrow"/>
        <family val="2"/>
      </rPr>
      <t>. El informe no permite identificar de manera clara cual es la gestión realizada para dar cumplimiento a esta acción, se hace referencia al inicio de un proceso de contratación pero no del documento en si . Conforme lo anterior no es claro el criterio para reportar la ejecución de la actividad en un 100%  (0.6) . El enlace de la subdirección indica que se cumple con el articulo Mapeando el Centro: Econom</t>
    </r>
    <r>
      <rPr>
        <sz val="9"/>
        <color theme="1"/>
        <rFont val="Arial Narrow"/>
        <family val="2"/>
      </rPr>
      <t>ía Cultural y Creativa en el Centro de Bogotá, sin embargo como se indico en los ítems anteriores, el documento referenciado no permite identificar de manera clara el periodo al que corresponde.
De manera general se observa que el  informe no identifica de forma específica el desarrollo de cada una de las actividades sino que hace un contexto general consolidado sobre la meta, lo que dificulta evaluar el cumplimiento de cada una de las acciones programadas y reportadas como ejecutadas.</t>
    </r>
  </si>
  <si>
    <r>
      <t>El Informe de Gestión Cualitativo referencia  4 actividades que aportan al cumplimiento de la meta;  el informe  desarrolla la gestión adelantada  en cada uno de ellos:  Actividad 1. Participación de agentes del sector musical y de eventos en la plataforma BOmm – Bogotá Music Market; Actividad  2. Mercado 2 Feria Es Cultura Local; Actividad 3. Espacio de circulación y promoción en el Bronx Distrito Creativo; y Actividad 4. Espacio de circulación y promoción- Expoartesanías. 
En el repositorio de evidencias,  no se observan los soportes de  la gestión reportada en el informe cualitativo en el I Trimestre; el enlace de la subdirección aclara que lo reportado fue gestión, la ejecución se hizo entre abril y septiembre.
No se evidencian los soportes que dan cuenta de  la gestión realizada sobre las temáticas de los BOmm talks a cargo de la entidad (Rap Filarmónico, Música en el Centro y Festival Centro),  Bogotá Music Market, charlas "La movida musical del centro, festival centro, circuito música y sabores de centro"; entre otras.</t>
    </r>
    <r>
      <rPr>
        <b/>
        <sz val="9"/>
        <rFont val="Arial Narrow"/>
        <family val="2"/>
      </rPr>
      <t xml:space="preserve"> </t>
    </r>
    <r>
      <rPr>
        <sz val="9"/>
        <rFont val="Arial Narrow"/>
        <family val="2"/>
      </rPr>
      <t>El enlace de la subdirección indica que en el repositorio se  tienen carpetas por trimestre de la gestión realizada; Sin embargo el equipo auditor verificó nuevamente  los soportes manteniendo lo observado, por cuanto la disposición de las carpetas y sus contenidos no permite identificar claramente las acciones reportadas como ejecutadas.
En la fase de socialización del informe preliminar se incluyen en el repositorio de evidencias el 03 y 04/10/2023 los soportes que subsanan lo observado.</t>
    </r>
  </si>
  <si>
    <t xml:space="preserve">El Informe de Gestión Cualitativo referencia 13 articulaciones realizadas: Teatro Julio Mario Santo Domingo, Libro al Viento, Secretaría de la Mujer, Universidad de Antioquia, (Des)tejiendo miradas, Alianza Parque Santander, Demos Asosandiego, Banco de la Republica – Subgerencia Cultural, Secretaría de seguridad, convivencia y justicia, Secretaría de Integración Social, IDPAC, Secretaría de Educación Distrital – Alcaldía Local de Mártires, Alianza IDARTES (Escenario Móvil) y Cooperación internacional Colombia - Embajada de Perú;  el informe  desarrolla la gestión adelantada  en cada una de estas. 
En el repositorio se observa que  se incluyen diversos soportes para  las 13 articulaciones, con lo cual se atiende la recomendación de la OCI en el seguimiento al corte de marzo de 2022 respecto a la gestión documental  de la meta. 
Las evidencias de las articulaciones o alianzas no permiten identificar claramente el objetivo de la misma, el producto final,  el objetivo o para que se hace y el aliado. Se recomienda la homogenización de las evidencias o soportes que dan cuenta de las mismas.
</t>
  </si>
  <si>
    <r>
      <t xml:space="preserve">El Informe de Gestión Cualitativo referencia  los 3 hitos realizados en la vigencia para dar cumplimiento a la meta;  el informe  desarrolla la gestión adelantada  en cada una de las actividades, estableciendo el peso relativo tanto programado como ejecutado, observándose:  
</t>
    </r>
    <r>
      <rPr>
        <b/>
        <sz val="9"/>
        <rFont val="Arial Narrow"/>
        <family val="2"/>
      </rPr>
      <t>Actividad  1. Actualización del guion</t>
    </r>
    <r>
      <rPr>
        <sz val="9"/>
        <rFont val="Arial Narrow"/>
        <family val="2"/>
      </rPr>
      <t>:  Si bien se indica que se cumple con la entrega final del guion,  se menciona que se entrega la versión final para revisión y  posteriormente se vuelve a entregar la versión final en octubre; no se identifica a quien se entrega ni cuando se hace esa entrega y no se incluye el soporte que da cuenta de la gestión reportada en octubre. Con lo anteriormente expuesto no es claro como se articula esta gestión con la última anotación del Informe cualitativo: "</t>
    </r>
    <r>
      <rPr>
        <i/>
        <sz val="9"/>
        <rFont val="Arial Narrow"/>
        <family val="2"/>
      </rPr>
      <t>Con la entrega final del guion, se da cumplimiento a la meta de “elaborar un guion museográfico” es por ello que se realizar reprogramación de la magnitud al cierre de la vigencia</t>
    </r>
    <r>
      <rPr>
        <sz val="9"/>
        <rFont val="Arial Narrow"/>
        <family val="2"/>
      </rPr>
      <t xml:space="preserve">"
</t>
    </r>
    <r>
      <rPr>
        <b/>
        <sz val="9"/>
        <rFont val="Arial Narrow"/>
        <family val="2"/>
      </rPr>
      <t>Actividad  2. Declaratoria de la colección</t>
    </r>
    <r>
      <rPr>
        <sz val="9"/>
        <rFont val="Arial Narrow"/>
        <family val="2"/>
      </rPr>
      <t>: Se indica que la actividad se cumple en octubre con la finalización de las acciones de competencia de la FUGA; el enlace de la subdirección en entrevista del 19/07/2023 aclara que la actividad a cargo de la FUGA era la elaboración de las fichas técnicas para la Declaratoria, cuya evidencia esta en las carpetas de junio y agosto; el informe cualitativo presenta la siguiente aclaración:</t>
    </r>
    <r>
      <rPr>
        <i/>
        <sz val="9"/>
        <rFont val="Arial Narrow"/>
        <family val="2"/>
      </rPr>
      <t xml:space="preserve"> "Al corte de octubre finalizaron las acciones de competencia de la FUGA para el proceso de declaratoria de la colección. Se confirma con las entidades responsables del comité evaluador que la sesión se realizará durante la vigencia 2023."</t>
    </r>
    <r>
      <rPr>
        <b/>
        <i/>
        <sz val="9"/>
        <rFont val="Arial Narrow"/>
        <family val="2"/>
      </rPr>
      <t xml:space="preserve">  </t>
    </r>
    <r>
      <rPr>
        <sz val="9"/>
        <rFont val="Arial Narrow"/>
        <family val="2"/>
      </rPr>
      <t xml:space="preserve">
</t>
    </r>
    <r>
      <rPr>
        <b/>
        <sz val="9"/>
        <rFont val="Arial Narrow"/>
        <family val="2"/>
      </rPr>
      <t>Actividad 3. Gestión de las licencias de piezas</t>
    </r>
    <r>
      <rPr>
        <sz val="9"/>
        <rFont val="Arial Narrow"/>
        <family val="2"/>
      </rPr>
      <t>: En entrevista con el enlace de la subdirección se precisa que la gestión se cumple con los documentos de las Licencias, actividad que fue articulada con la Oficina Jurídica  cuyo resultado se puede evidenciar en la carpeta de junio del repositorio. En el repositorio se evidencian en junio documentos preliminares de Cesión y Transferencia de Derechos Patrimoniales de las fotográficas de Claudia Pinzón, Milena Baracaldo, Pierre Heron y la cesión de derechos de Meyer a John Bernal (Documentos sin firmas). En la carpeta de agosto, entre otros soportes,  se evidencia el formulario de Solicitud de Imágenes de las colecciones del museo de Bogotá del IDPC, el contrato de distribución y exhibición de Película Infiero o Paraíso entre Fílmico SA y  Cinergia, Propuesta obras Esquina Redonda (Documento que refiere dos obras: Déjame Volar y Exhibición Ideal I</t>
    </r>
    <r>
      <rPr>
        <b/>
        <sz val="9"/>
        <rFont val="Arial Narrow"/>
        <family val="2"/>
      </rPr>
      <t xml:space="preserve">; </t>
    </r>
    <r>
      <rPr>
        <sz val="9"/>
        <rFont val="Arial Narrow"/>
        <family val="2"/>
      </rPr>
      <t>el informe cualitativo presenta la siguiente aclaración: "</t>
    </r>
    <r>
      <rPr>
        <i/>
        <sz val="9"/>
        <rFont val="Arial Narrow"/>
        <family val="2"/>
      </rPr>
      <t>Para la entrega final del guion museográfico de La Esquina Redonda no fue necesario gestionar más licencias. Cuando se realice el montaje de la exposición, se deberá elaborar la licencia específica por el tiempo estipulado.</t>
    </r>
    <r>
      <rPr>
        <sz val="9"/>
        <rFont val="Arial Narrow"/>
        <family val="2"/>
      </rPr>
      <t xml:space="preserve">" </t>
    </r>
  </si>
  <si>
    <r>
      <t xml:space="preserve">De la verificación realizada a la información registrada en el PAA de la vigencia  se observan los RP 55, 983, 156, 1310, 1143, 787 y 786, vinculados a esta meta  a través de gestión contractual por valor de $182 millones  y los RP.  580, 581,  582,  716, 717, 718, 719, 720,  723, 724, 725, 727, 728,  583, 584, 585,  711, 712, 713, 714, 715, 732,  577, 578, 579, 721  y 722 que aportan $325 millones,  correspondientes a los recursos otorgados a los  jurados y ganadores  de las becas entregadas a través de Resolución. 
Conforme lo anterior se observa que la información registrada en SEGPLAN y el PAA al corte de diciembre de 2022 es coherente y esta soportada con los RP correspondientes.
</t>
    </r>
    <r>
      <rPr>
        <sz val="9"/>
        <color rgb="FFFF0000"/>
        <rFont val="Arial Narrow"/>
        <family val="2"/>
      </rPr>
      <t xml:space="preserve">
</t>
    </r>
  </si>
  <si>
    <r>
      <t xml:space="preserve">El Informe de Gestión Cualitativo referencia 6 actividades que aportaron al cumplimiento de la meta, estableciendo el peso relativo programado y ejecutado; y desarrolla la gestión adelantada en cada una de las actividades, sobre lo que se observa:
</t>
    </r>
    <r>
      <rPr>
        <b/>
        <sz val="9"/>
        <rFont val="Arial Narrow"/>
        <family val="2"/>
      </rPr>
      <t xml:space="preserve">Actividad 1 Contratación del recurso humano: </t>
    </r>
    <r>
      <rPr>
        <sz val="9"/>
        <rFont val="Arial Narrow"/>
        <family val="2"/>
      </rPr>
      <t xml:space="preserve">Describe de manera general  las acciones desarrolladas para dinamizar la estrategia sectorial pero no refiere cual es el recurso humano contratado y cómo esa gestión aporta al cumplimiento del 0,25% reportado como ejecutado. En el repositorio de evidencias se observaron los RP "apoyo fomento" por $52,3 millones y "líder fomento" por $86,3 millones,  no reportados en el informe Cualitativo.
</t>
    </r>
    <r>
      <rPr>
        <b/>
        <sz val="9"/>
        <rFont val="Arial Narrow"/>
        <family val="2"/>
      </rPr>
      <t xml:space="preserve">Actividad 2. Actualización y socialización del procedimiento: </t>
    </r>
    <r>
      <rPr>
        <sz val="9"/>
        <rFont val="Arial Narrow"/>
        <family val="2"/>
      </rPr>
      <t xml:space="preserve">Se reporta la publicación en la intranet del documento actualizado y la socialización a  las dos subdirecciones misionales; no se identifica la socialización en la entidad. En la entrevista con el enlace de la Subdirección el 05/07/2023 se precisa que los ajustes realizados fueron de carácter técnico por lo que solo se desarrollaron al interior de las Subdirecciones misionales; se señala también que el procedimiento general se socializo a toda la entidad en vigencias anteriores.
</t>
    </r>
    <r>
      <rPr>
        <b/>
        <sz val="9"/>
        <color theme="1"/>
        <rFont val="Arial Narrow"/>
        <family val="2"/>
      </rPr>
      <t>Actividad 3. Actualización y socialización de instrumentos de recolección de información:</t>
    </r>
    <r>
      <rPr>
        <sz val="9"/>
        <color theme="1"/>
        <rFont val="Arial Narrow"/>
        <family val="2"/>
      </rPr>
      <t xml:space="preserve"> se reportan los instrumentos y la gestión adelantada. Se evidencia la articulación con el procedimiento </t>
    </r>
    <r>
      <rPr>
        <i/>
        <sz val="9"/>
        <color theme="1"/>
        <rFont val="Arial Narrow"/>
        <family val="2"/>
      </rPr>
      <t>Programa Distrital de Estímulos y Programa Es Cultura Local de la FUGA</t>
    </r>
    <r>
      <rPr>
        <sz val="9"/>
        <color theme="1"/>
        <rFont val="Arial Narrow"/>
        <family val="2"/>
      </rPr>
      <t xml:space="preserve"> (TC-PD-03) respecto a las matrices relacionadas (Matriz de proyección PDE FUGA, Matriz de verificación de documentos administrativos y técnicos PDE, Flujograma procedimiento de Fomento, Matriz de control y seguimiento de inscripciones PDE participantes y jurados y Matriz de proyección y seguimiento a PQRS relacionados con Fomento); no se evidencia esa articulación con los instrumentos:  Documento de seguimiento a socializaciones PDE y Documento de registro consultorio virtual convocatorias. Sobre este particular el enlace de la subdirección en entrevista indica que en la vigencia 2022 se tenían estos instrumentos como pilotos;  en el 2023 se estandarizaron en el mismo procedimiento.</t>
    </r>
    <r>
      <rPr>
        <sz val="9"/>
        <rFont val="Arial Narrow"/>
        <family val="2"/>
      </rPr>
      <t xml:space="preserve">
</t>
    </r>
    <r>
      <rPr>
        <b/>
        <sz val="9"/>
        <rFont val="Arial Narrow"/>
        <family val="2"/>
      </rPr>
      <t>Actividades 4. Sistematización de la información Programa Distrital de Estímulos 2022 y  Actividad 5. Sistematización de la información del Programa Apoyos Concertados 2022</t>
    </r>
    <r>
      <rPr>
        <sz val="9"/>
        <rFont val="Arial Narrow"/>
        <family val="2"/>
      </rPr>
      <t xml:space="preserve">: No se presentan observaciones sobre lo reportado.
</t>
    </r>
    <r>
      <rPr>
        <b/>
        <sz val="9"/>
        <rFont val="Arial Narrow"/>
        <family val="2"/>
      </rPr>
      <t>Actividad 6. Participación activa en las mesas de Fomento:</t>
    </r>
    <r>
      <rPr>
        <sz val="9"/>
        <rFont val="Arial Narrow"/>
        <family val="2"/>
      </rPr>
      <t xml:space="preserve"> Se reportan 26  mesas realizadas y se describe de manera general los temas desarrollados en cada una de ellas. Si bien en el repositorio se observó solo las actas de las mesas 1 (10/03/2022)  y 3  (07/04/2022);  se precisa que en el drive  de SCRD, se  tuvo acceso a las actas y demás documentos que hacen parte de la documentación de las sesiones (Anexos y grabaciones), con excepción de las referenciadas en el informe del 01/12/2022 y 6/12/2022, así como las sesiones del comité de fomento del  11/10/2022 y 29/11/2022  y la sesión extraordinaria del 12/10/2022. 
De acuerdo a lo expuesto en cada una de las actividades  y como se ha venido mencionando en seguimientos y auditorias  anteriores; no es posible identificar de manera clara la cuantificación de la gestión reportada  respecto al peso relativo programado ni como se registra el % ejecutado, específicamente para las Actividades 1, 3 y 6.</t>
    </r>
  </si>
  <si>
    <t>De la verificación realizada a la información registrada en la base de datos de contratación suministrada por la Oficina Jurídica al corte de diciembre de 2022,  se evidencian 3 contratos (FUGA-58-2022, FUGA-154-2022,  FUGA-118-2022) que le aportan a esta meta  $71 millones. Lo anterior refleja una diferencia de $414 millones respecto a lo reportado en SEGPLAN;  sin embargo de la verificación realizada al PAA con corte de diciembre de 2022,  se evidencia 1 contrato adicional suscrito en el 2021 con vigencias futuras que aporta a la meta:  "Prestar el servicio integral de operación logística requerido por la Fundación Gilberto Álzate Avendaño para la producción de los eventos artísticos y culturales realizados en el marco de su gestión misional", RP 382 por valor de $24,140,999. ( FUGA-148-2021), con lo cual la diferencia es de $430 millones.
Diferencia que se evidencia  en los valores reportados en la base de datos de contratación y el PAA, así:
* RP 3: Vr. PAA $430,000,000; Vr. Base de datos Contratación $0.    Objeto del PAA:"Prestar el servicio integral de operación logística requerido por la Fundación Gilberto Álzate Avendaño para la producción de los eventos artísticos y culturales realizados en el marco de su gestión misional"; Objeto de la base de datos de contratación (FUGA-148-2022): "Aunar esfuerzos humanos, técnicos y administrativos entre la Secretaria de cultura, recreación y deporte el instituto distrital de las Artes - IDARTES, el instituto distrital de recreación y deporte- IDRD, la orquesta filarmónica de Bogotá - OFB, el instituto distrital de patrimonio cultural - IDPC, Fundación Gilberto álzate Avendaño -FUGA y Canal Capital para el desarrollo conjunto de actividades que potencialicen las acciones del sector, incluida la vinculación de actores públicos y privados, a nivel sectorial e intersectorial."; de la consulta realizada al expediente 202213002000900222E de este convenio, no se evidencia RP vinculado al proceso contractual
* RP 180: Vr. PAA $5,163,000: Vr. Base de datos Contratación $ 1.204.700   Objeto "Prestar los servicios profesionales a la Fundación Gilberto Álzate Avendaño en el apoyo de la ejecución de las estrategias de prensa, para la divulgación en los medios masivos de comunicación de los proyectos y programas, planes y actividades de la Entidad, que aporten al posicionamiento de la misionalidad institucional." (FUGA-58-2022 )
De acuerdo a lo señalado por la Subdirección Artística y Cultural, estos valores corresponden a contratos con vigencias futuras gestionadas en el 2021, por lo que no existen diferencias en la gestión presupuestal.</t>
  </si>
  <si>
    <t xml:space="preserve">De la verificación realizada a la información registrada en el PAA de la vigencia  se observan los RP  1147 y 775, vinculados a esta meta  por valor de $49 millones.  
Conforme lo anterior se observa que la información registrada en SEGPLAN y el PAA al corte de diciembre de 2022 es coherente y esta soportada con los RP correspondientes.
Respecto a la ejecución del cuatrienio, alcanza un avance del 39,14%, evidenciándose en el reporte de SEGPLAN una concentración en la programación para el 2024, observándose que  la ejecución magnitud que en lo corrido del cuatrienio alcanza un avance del 70%.
Sobre este comportamiento el proceso en la fase de socialización del informe preliminar precisa que esta situación obedece a las reprogramaciones y ajustes realizadas durante el cuatrenio.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</si>
</sst>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quot;$&quot;\ * #,##0.00_);_(&quot;$&quot;\ * \(#,##0.00\);_(&quot;$&quot;\ * &quot;-&quot;??_);_(@_)"/>
    <numFmt numFmtId="165" formatCode="0.000%"/>
  </numFmts>
  <fonts count="37">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0"/>
      <color rgb="FF000000"/>
      <name val="Arial"/>
      <family val="2"/>
    </font>
    <font>
      <sz val="10"/>
      <color rgb="FF000000"/>
      <name val="Arial"/>
      <family val="2"/>
    </font>
    <font>
      <sz val="10"/>
      <color theme="1"/>
      <name val="Arial"/>
      <family val="2"/>
    </font>
    <font>
      <sz val="9"/>
      <color theme="1"/>
      <name val="Arial Narrow"/>
      <family val="2"/>
    </font>
    <font>
      <b/>
      <sz val="9"/>
      <color theme="1"/>
      <name val="Arial Narrow"/>
      <family val="2"/>
    </font>
    <font>
      <sz val="9"/>
      <color rgb="FF000000"/>
      <name val="Calibri"/>
      <family val="2"/>
    </font>
    <font>
      <b/>
      <sz val="10"/>
      <color theme="1"/>
      <name val="Arial"/>
      <family val="2"/>
    </font>
    <font>
      <i/>
      <sz val="10"/>
      <color theme="1"/>
      <name val="Arial"/>
      <family val="2"/>
    </font>
    <font>
      <i/>
      <sz val="10"/>
      <color rgb="FF000000"/>
      <name val="Arial"/>
      <family val="2"/>
    </font>
    <font>
      <b/>
      <i/>
      <sz val="10"/>
      <color theme="1"/>
      <name val="Arial"/>
      <family val="2"/>
    </font>
    <font>
      <b/>
      <sz val="16"/>
      <color theme="1"/>
      <name val="Calibri"/>
      <family val="2"/>
      <scheme val="minor"/>
    </font>
    <font>
      <sz val="9"/>
      <name val="Arial Narrow"/>
      <family val="2"/>
    </font>
    <font>
      <sz val="10"/>
      <color theme="1"/>
      <name val="Calibri"/>
      <family val="2"/>
      <scheme val="minor"/>
    </font>
    <font>
      <b/>
      <sz val="14"/>
      <color theme="1"/>
      <name val="Arial"/>
      <family val="2"/>
    </font>
    <font>
      <sz val="9"/>
      <color rgb="FFFF0000"/>
      <name val="Arial Narrow"/>
      <family val="2"/>
    </font>
    <font>
      <b/>
      <sz val="9"/>
      <color rgb="FF0070C0"/>
      <name val="Arial Narrow"/>
      <family val="2"/>
    </font>
    <font>
      <b/>
      <sz val="12"/>
      <color theme="1"/>
      <name val="Arial"/>
      <family val="2"/>
    </font>
    <font>
      <sz val="12"/>
      <color theme="1"/>
      <name val="Arial"/>
      <family val="2"/>
    </font>
    <font>
      <sz val="12"/>
      <color theme="1"/>
      <name val="Liberation Serif"/>
    </font>
    <font>
      <sz val="12"/>
      <color rgb="FF000000"/>
      <name val="Liberation Serif"/>
    </font>
    <font>
      <sz val="10"/>
      <color rgb="FFFF0000"/>
      <name val="Arial"/>
      <family val="2"/>
    </font>
    <font>
      <b/>
      <sz val="11"/>
      <color rgb="FF000000"/>
      <name val="Calibri"/>
      <family val="2"/>
    </font>
    <font>
      <sz val="11"/>
      <color rgb="FF000000"/>
      <name val="Calibri"/>
      <family val="2"/>
    </font>
    <font>
      <sz val="11"/>
      <color theme="1"/>
      <name val="Calibri"/>
      <family val="2"/>
    </font>
    <font>
      <sz val="9"/>
      <color theme="1"/>
      <name val="Arial"/>
      <family val="2"/>
    </font>
    <font>
      <sz val="9"/>
      <color theme="1"/>
      <name val="Calibri"/>
      <family val="2"/>
      <scheme val="minor"/>
    </font>
    <font>
      <b/>
      <sz val="9"/>
      <name val="Arial Narrow"/>
      <family val="2"/>
    </font>
    <font>
      <b/>
      <sz val="9"/>
      <color rgb="FF7030A0"/>
      <name val="Arial Narrow"/>
      <family val="2"/>
    </font>
    <font>
      <i/>
      <sz val="9"/>
      <name val="Arial Narrow"/>
      <family val="2"/>
    </font>
    <font>
      <strike/>
      <sz val="9"/>
      <name val="Arial Narrow"/>
      <family val="2"/>
    </font>
    <font>
      <u/>
      <sz val="9"/>
      <name val="Arial Narrow"/>
      <family val="2"/>
    </font>
    <font>
      <i/>
      <sz val="9"/>
      <color theme="1"/>
      <name val="Arial Narrow"/>
      <family val="2"/>
    </font>
    <font>
      <b/>
      <i/>
      <sz val="9"/>
      <name val="Arial Narrow"/>
      <family val="2"/>
    </font>
  </fonts>
  <fills count="13">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808080"/>
        <bgColor indexed="64"/>
      </patternFill>
    </fill>
    <fill>
      <patternFill patternType="solid">
        <fgColor rgb="FFE7E6E6"/>
        <bgColor indexed="64"/>
      </patternFill>
    </fill>
    <fill>
      <patternFill patternType="solid">
        <fgColor rgb="FFA6A6A6"/>
        <bgColor indexed="64"/>
      </patternFill>
    </fill>
    <fill>
      <patternFill patternType="solid">
        <fgColor rgb="FFFFC000"/>
        <bgColor indexed="64"/>
      </patternFill>
    </fill>
    <fill>
      <patternFill patternType="solid">
        <fgColor theme="8" tint="0.39997558519241921"/>
        <bgColor indexed="64"/>
      </patternFill>
    </fill>
  </fills>
  <borders count="5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4">
    <xf numFmtId="0" fontId="0" fillId="0" borderId="0"/>
    <xf numFmtId="41"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280">
    <xf numFmtId="0" fontId="0" fillId="0" borderId="0" xfId="0"/>
    <xf numFmtId="0" fontId="4" fillId="0" borderId="22" xfId="0" applyFont="1" applyBorder="1" applyAlignment="1">
      <alignment horizontal="center" vertical="center" wrapText="1"/>
    </xf>
    <xf numFmtId="0" fontId="5" fillId="0" borderId="3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9" xfId="0" applyFont="1" applyBorder="1" applyAlignment="1">
      <alignment horizontal="center" vertical="center" wrapText="1"/>
    </xf>
    <xf numFmtId="0" fontId="7" fillId="0" borderId="0" xfId="0" applyFont="1"/>
    <xf numFmtId="0" fontId="8" fillId="7" borderId="14" xfId="0" applyFont="1" applyFill="1" applyBorder="1" applyAlignment="1">
      <alignment horizontal="left" vertical="center"/>
    </xf>
    <xf numFmtId="0" fontId="8" fillId="7" borderId="15"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16" xfId="0" applyFont="1" applyFill="1" applyBorder="1" applyAlignment="1">
      <alignment horizontal="center" vertical="center"/>
    </xf>
    <xf numFmtId="0" fontId="7" fillId="0" borderId="3" xfId="0" applyFont="1" applyBorder="1" applyAlignment="1">
      <alignment horizontal="justify" vertical="center"/>
    </xf>
    <xf numFmtId="0" fontId="7" fillId="0" borderId="4" xfId="0" applyFont="1" applyBorder="1" applyAlignment="1">
      <alignment horizontal="justify" vertical="center"/>
    </xf>
    <xf numFmtId="0" fontId="7" fillId="7" borderId="19" xfId="0" applyFont="1" applyFill="1" applyBorder="1" applyAlignment="1">
      <alignment vertical="center"/>
    </xf>
    <xf numFmtId="0" fontId="7" fillId="7" borderId="3"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2" borderId="6" xfId="0" applyFont="1" applyFill="1" applyBorder="1" applyAlignment="1">
      <alignment vertical="center"/>
    </xf>
    <xf numFmtId="0" fontId="7" fillId="7" borderId="5"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10" fontId="7" fillId="2" borderId="9" xfId="2" applyNumberFormat="1" applyFont="1" applyFill="1" applyBorder="1" applyAlignment="1">
      <alignment vertical="center"/>
    </xf>
    <xf numFmtId="0" fontId="7" fillId="6" borderId="19" xfId="0" applyFont="1" applyFill="1" applyBorder="1" applyAlignment="1">
      <alignment vertical="center"/>
    </xf>
    <xf numFmtId="0" fontId="7" fillId="5" borderId="3" xfId="0" applyFont="1" applyFill="1" applyBorder="1" applyAlignment="1">
      <alignment vertical="center"/>
    </xf>
    <xf numFmtId="0" fontId="7" fillId="5" borderId="4" xfId="0" applyFont="1" applyFill="1" applyBorder="1" applyAlignment="1">
      <alignment vertical="center"/>
    </xf>
    <xf numFmtId="41" fontId="8" fillId="4" borderId="6" xfId="1" applyFont="1" applyFill="1" applyBorder="1" applyAlignment="1">
      <alignment vertical="center"/>
    </xf>
    <xf numFmtId="0" fontId="7" fillId="6" borderId="3" xfId="0" applyFont="1" applyFill="1" applyBorder="1" applyAlignment="1">
      <alignment vertical="center"/>
    </xf>
    <xf numFmtId="0" fontId="7" fillId="6" borderId="4" xfId="0" applyFont="1" applyFill="1" applyBorder="1" applyAlignment="1">
      <alignment vertical="center"/>
    </xf>
    <xf numFmtId="0" fontId="7" fillId="5" borderId="10" xfId="0" applyFont="1" applyFill="1" applyBorder="1" applyAlignment="1">
      <alignment vertical="center"/>
    </xf>
    <xf numFmtId="10" fontId="8" fillId="4" borderId="6" xfId="2" applyNumberFormat="1" applyFont="1" applyFill="1" applyBorder="1" applyAlignment="1">
      <alignment vertical="center"/>
    </xf>
    <xf numFmtId="10" fontId="7" fillId="4" borderId="6" xfId="2" applyNumberFormat="1" applyFont="1" applyFill="1" applyBorder="1" applyAlignment="1">
      <alignment vertical="center"/>
    </xf>
    <xf numFmtId="0" fontId="7" fillId="7" borderId="17" xfId="0" applyFont="1" applyFill="1" applyBorder="1" applyAlignment="1">
      <alignment vertical="center"/>
    </xf>
    <xf numFmtId="0" fontId="7" fillId="7" borderId="10" xfId="0" applyFont="1" applyFill="1" applyBorder="1" applyAlignment="1">
      <alignment vertical="center"/>
    </xf>
    <xf numFmtId="0" fontId="7" fillId="7" borderId="12" xfId="0" applyFont="1" applyFill="1" applyBorder="1" applyAlignment="1">
      <alignment vertical="center"/>
    </xf>
    <xf numFmtId="0" fontId="7" fillId="6" borderId="17" xfId="0" applyFont="1" applyFill="1" applyBorder="1" applyAlignment="1">
      <alignment vertical="center"/>
    </xf>
    <xf numFmtId="0" fontId="7" fillId="5" borderId="11" xfId="0" applyFont="1" applyFill="1" applyBorder="1" applyAlignment="1">
      <alignment vertical="center"/>
    </xf>
    <xf numFmtId="0" fontId="7" fillId="6" borderId="10" xfId="0" applyFont="1" applyFill="1" applyBorder="1" applyAlignment="1">
      <alignment vertical="center"/>
    </xf>
    <xf numFmtId="0" fontId="7" fillId="6" borderId="11" xfId="0" applyFont="1" applyFill="1" applyBorder="1" applyAlignment="1">
      <alignment vertical="center"/>
    </xf>
    <xf numFmtId="0" fontId="7" fillId="0" borderId="3" xfId="0" applyFont="1" applyBorder="1" applyAlignment="1">
      <alignment horizontal="justify" vertical="top" wrapText="1"/>
    </xf>
    <xf numFmtId="0" fontId="7" fillId="0" borderId="10" xfId="0" applyFont="1" applyBorder="1" applyAlignment="1">
      <alignment horizontal="justify" vertical="top" wrapText="1"/>
    </xf>
    <xf numFmtId="0" fontId="7" fillId="0" borderId="3" xfId="0" applyFont="1" applyBorder="1" applyAlignment="1">
      <alignment horizontal="center" vertical="center"/>
    </xf>
    <xf numFmtId="10" fontId="8" fillId="2" borderId="8" xfId="2" applyNumberFormat="1" applyFont="1" applyFill="1" applyBorder="1" applyAlignment="1">
      <alignment vertical="center"/>
    </xf>
    <xf numFmtId="10" fontId="7" fillId="4" borderId="27" xfId="2" applyNumberFormat="1" applyFont="1" applyFill="1" applyBorder="1" applyAlignment="1">
      <alignment vertical="center"/>
    </xf>
    <xf numFmtId="0" fontId="7" fillId="0" borderId="31"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9" fontId="7" fillId="7" borderId="19" xfId="2" applyFont="1" applyFill="1" applyBorder="1" applyAlignment="1">
      <alignment vertical="center"/>
    </xf>
    <xf numFmtId="9" fontId="7" fillId="7" borderId="3" xfId="2" applyFont="1" applyFill="1" applyBorder="1" applyAlignment="1">
      <alignment vertical="center"/>
    </xf>
    <xf numFmtId="9" fontId="7" fillId="3" borderId="3" xfId="2" applyFont="1" applyFill="1" applyBorder="1" applyAlignment="1">
      <alignment vertical="center"/>
    </xf>
    <xf numFmtId="9" fontId="7" fillId="3" borderId="4" xfId="2" applyFont="1" applyFill="1" applyBorder="1" applyAlignment="1">
      <alignment vertical="center"/>
    </xf>
    <xf numFmtId="9" fontId="7" fillId="2" borderId="6" xfId="2" applyFont="1" applyFill="1" applyBorder="1" applyAlignment="1">
      <alignment vertical="center"/>
    </xf>
    <xf numFmtId="9" fontId="7" fillId="7" borderId="5" xfId="2" applyFont="1" applyFill="1" applyBorder="1" applyAlignment="1">
      <alignment vertical="center"/>
    </xf>
    <xf numFmtId="9" fontId="7" fillId="7" borderId="10" xfId="2" applyFont="1" applyFill="1" applyBorder="1" applyAlignment="1">
      <alignment vertical="center"/>
    </xf>
    <xf numFmtId="9" fontId="7" fillId="3" borderId="10" xfId="2" applyFont="1" applyFill="1" applyBorder="1" applyAlignment="1">
      <alignment vertical="center"/>
    </xf>
    <xf numFmtId="9" fontId="7" fillId="3" borderId="11" xfId="2" applyFont="1" applyFill="1" applyBorder="1" applyAlignment="1">
      <alignment vertical="center"/>
    </xf>
    <xf numFmtId="0" fontId="7" fillId="6" borderId="0" xfId="0" applyFont="1" applyFill="1"/>
    <xf numFmtId="0" fontId="8" fillId="2" borderId="6" xfId="0" applyFont="1" applyFill="1" applyBorder="1" applyAlignment="1">
      <alignment vertical="center"/>
    </xf>
    <xf numFmtId="0" fontId="7" fillId="0" borderId="3" xfId="0" applyFont="1" applyBorder="1" applyAlignment="1">
      <alignment horizontal="justify" vertical="top"/>
    </xf>
    <xf numFmtId="0" fontId="7" fillId="0" borderId="4" xfId="0" applyFont="1" applyBorder="1" applyAlignment="1">
      <alignment horizontal="justify" vertical="top"/>
    </xf>
    <xf numFmtId="0" fontId="7" fillId="0" borderId="4" xfId="0" applyFont="1" applyBorder="1" applyAlignment="1">
      <alignment horizontal="justify" vertical="top" wrapText="1"/>
    </xf>
    <xf numFmtId="0" fontId="8" fillId="0" borderId="3" xfId="0" applyFont="1" applyBorder="1" applyAlignment="1">
      <alignment horizontal="justify" vertical="top" wrapText="1"/>
    </xf>
    <xf numFmtId="0" fontId="8" fillId="6" borderId="19" xfId="0" applyFont="1" applyFill="1" applyBorder="1" applyAlignment="1">
      <alignment vertical="center"/>
    </xf>
    <xf numFmtId="0" fontId="8" fillId="6" borderId="3" xfId="0" applyFont="1" applyFill="1" applyBorder="1" applyAlignment="1">
      <alignment vertical="center"/>
    </xf>
    <xf numFmtId="0" fontId="8" fillId="5" borderId="3" xfId="0" applyFont="1" applyFill="1" applyBorder="1" applyAlignment="1">
      <alignment vertical="center"/>
    </xf>
    <xf numFmtId="0" fontId="8" fillId="5" borderId="4" xfId="0" applyFont="1" applyFill="1" applyBorder="1" applyAlignment="1">
      <alignment vertical="center"/>
    </xf>
    <xf numFmtId="0" fontId="8" fillId="6" borderId="4" xfId="0" applyFont="1" applyFill="1" applyBorder="1" applyAlignment="1">
      <alignment vertical="center"/>
    </xf>
    <xf numFmtId="0" fontId="8" fillId="6" borderId="10" xfId="0" applyFont="1" applyFill="1" applyBorder="1" applyAlignment="1">
      <alignment vertical="center"/>
    </xf>
    <xf numFmtId="0" fontId="8" fillId="5" borderId="10" xfId="0" applyFont="1" applyFill="1" applyBorder="1" applyAlignment="1">
      <alignment vertical="center"/>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0" fillId="0" borderId="0" xfId="0" applyAlignment="1">
      <alignment horizontal="left"/>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5" xfId="0" applyFont="1" applyBorder="1" applyAlignment="1">
      <alignment horizontal="center" vertical="center" wrapText="1"/>
    </xf>
    <xf numFmtId="0" fontId="5" fillId="0" borderId="38" xfId="0" applyFont="1" applyBorder="1" applyAlignment="1">
      <alignment vertical="center" wrapText="1"/>
    </xf>
    <xf numFmtId="0" fontId="6" fillId="0" borderId="38" xfId="0" applyFont="1" applyBorder="1" applyAlignment="1">
      <alignment horizontal="center" vertical="center" wrapText="1"/>
    </xf>
    <xf numFmtId="0" fontId="6" fillId="0" borderId="38" xfId="0" applyFont="1" applyBorder="1" applyAlignment="1">
      <alignment vertical="center" wrapText="1"/>
    </xf>
    <xf numFmtId="9" fontId="11" fillId="0" borderId="38" xfId="2" applyFont="1" applyBorder="1" applyAlignment="1">
      <alignment horizontal="center" vertical="center" wrapText="1"/>
    </xf>
    <xf numFmtId="165" fontId="6" fillId="0" borderId="38" xfId="2"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38" xfId="0" applyFont="1" applyBorder="1" applyAlignment="1">
      <alignment horizontal="center" vertical="center" wrapText="1"/>
    </xf>
    <xf numFmtId="0" fontId="12" fillId="0" borderId="38" xfId="0" applyFont="1" applyBorder="1" applyAlignment="1">
      <alignment horizontal="center" vertical="center" wrapText="1"/>
    </xf>
    <xf numFmtId="0" fontId="6" fillId="0" borderId="35" xfId="0" applyFont="1" applyBorder="1" applyAlignment="1">
      <alignment vertical="center" wrapText="1"/>
    </xf>
    <xf numFmtId="0" fontId="10" fillId="0" borderId="38" xfId="0" applyFont="1" applyBorder="1" applyAlignment="1">
      <alignment vertical="center" wrapText="1"/>
    </xf>
    <xf numFmtId="0" fontId="13" fillId="0" borderId="38" xfId="0" applyFont="1" applyBorder="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9" fontId="11" fillId="0" borderId="0" xfId="2" applyFont="1" applyBorder="1" applyAlignment="1">
      <alignment horizontal="center" vertical="center" wrapText="1"/>
    </xf>
    <xf numFmtId="0" fontId="6" fillId="0" borderId="0" xfId="0" applyFont="1" applyAlignment="1">
      <alignment horizontal="center" vertical="center" wrapText="1"/>
    </xf>
    <xf numFmtId="0" fontId="5" fillId="0" borderId="35" xfId="0" applyFont="1" applyBorder="1" applyAlignment="1">
      <alignment vertical="center" wrapText="1"/>
    </xf>
    <xf numFmtId="0" fontId="5" fillId="0" borderId="38" xfId="0" applyFont="1" applyBorder="1" applyAlignment="1">
      <alignment horizontal="left" vertical="center" wrapText="1"/>
    </xf>
    <xf numFmtId="0" fontId="14" fillId="0" borderId="0" xfId="0" applyFont="1" applyAlignment="1">
      <alignment horizontal="left"/>
    </xf>
    <xf numFmtId="10" fontId="5" fillId="0" borderId="30" xfId="0" applyNumberFormat="1" applyFont="1" applyBorder="1" applyAlignment="1">
      <alignment horizontal="center" vertical="center" wrapText="1"/>
    </xf>
    <xf numFmtId="10" fontId="4" fillId="0" borderId="30" xfId="0" applyNumberFormat="1" applyFont="1" applyBorder="1" applyAlignment="1">
      <alignment horizontal="center" vertical="center" wrapText="1"/>
    </xf>
    <xf numFmtId="0" fontId="16" fillId="0" borderId="0" xfId="0" applyFont="1"/>
    <xf numFmtId="0" fontId="11" fillId="0" borderId="38" xfId="0" applyFont="1" applyBorder="1" applyAlignment="1">
      <alignment horizontal="center" vertical="center" wrapText="1"/>
    </xf>
    <xf numFmtId="0" fontId="4" fillId="0" borderId="0" xfId="0" applyFont="1" applyAlignment="1">
      <alignment horizontal="center" vertical="center" wrapText="1"/>
    </xf>
    <xf numFmtId="0" fontId="12" fillId="0" borderId="0" xfId="0" applyFont="1" applyAlignment="1">
      <alignment horizontal="center" vertical="center" wrapText="1"/>
    </xf>
    <xf numFmtId="0" fontId="17" fillId="0" borderId="0" xfId="0" applyFont="1" applyAlignment="1">
      <alignment horizontal="center" vertical="center" wrapText="1"/>
    </xf>
    <xf numFmtId="0" fontId="19" fillId="7" borderId="5" xfId="0" applyFont="1" applyFill="1" applyBorder="1" applyAlignment="1">
      <alignment vertical="center"/>
    </xf>
    <xf numFmtId="0" fontId="19" fillId="2" borderId="6" xfId="0" applyFont="1" applyFill="1" applyBorder="1" applyAlignment="1">
      <alignment vertical="center"/>
    </xf>
    <xf numFmtId="0" fontId="10" fillId="0" borderId="42" xfId="0" applyFont="1" applyBorder="1" applyAlignment="1">
      <alignment horizontal="justify" vertical="center" wrapText="1"/>
    </xf>
    <xf numFmtId="0" fontId="10" fillId="0" borderId="34" xfId="0" applyFont="1" applyBorder="1" applyAlignment="1">
      <alignment vertical="center" wrapText="1"/>
    </xf>
    <xf numFmtId="0" fontId="10" fillId="0" borderId="4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9" xfId="0" applyFont="1" applyBorder="1" applyAlignment="1">
      <alignment horizontal="center" vertical="center" wrapText="1"/>
    </xf>
    <xf numFmtId="0" fontId="6" fillId="0" borderId="29" xfId="0" applyFont="1" applyBorder="1" applyAlignment="1">
      <alignment horizontal="justify" vertical="center" wrapText="1"/>
    </xf>
    <xf numFmtId="9" fontId="6" fillId="0" borderId="38" xfId="0" applyNumberFormat="1" applyFont="1" applyBorder="1" applyAlignment="1">
      <alignment horizontal="center" vertical="center" wrapText="1"/>
    </xf>
    <xf numFmtId="0" fontId="6" fillId="0" borderId="38" xfId="0" applyFont="1" applyBorder="1" applyAlignment="1">
      <alignment horizontal="justify" vertical="center" wrapText="1"/>
    </xf>
    <xf numFmtId="0" fontId="10" fillId="0" borderId="37" xfId="0" applyFont="1" applyBorder="1" applyAlignment="1">
      <alignment horizontal="justify" vertical="center" wrapText="1"/>
    </xf>
    <xf numFmtId="0" fontId="10" fillId="0" borderId="38" xfId="0" applyFont="1" applyBorder="1" applyAlignment="1">
      <alignment horizontal="justify" vertical="center" wrapText="1"/>
    </xf>
    <xf numFmtId="0" fontId="6" fillId="0" borderId="44" xfId="0" applyFont="1" applyBorder="1" applyAlignment="1">
      <alignment vertical="center" wrapText="1"/>
    </xf>
    <xf numFmtId="0" fontId="10" fillId="0" borderId="45"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35" xfId="0" applyFont="1" applyBorder="1" applyAlignment="1">
      <alignment horizontal="center" vertical="center" wrapText="1"/>
    </xf>
    <xf numFmtId="0" fontId="0" fillId="0" borderId="38" xfId="0" applyBorder="1" applyAlignment="1">
      <alignment vertical="top" wrapText="1"/>
    </xf>
    <xf numFmtId="0" fontId="21"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4" fillId="0" borderId="35" xfId="0" applyFont="1" applyBorder="1" applyAlignment="1">
      <alignment vertical="center" wrapText="1"/>
    </xf>
    <xf numFmtId="0" fontId="4" fillId="0" borderId="0" xfId="0" applyFont="1" applyAlignment="1">
      <alignment vertical="center" wrapText="1"/>
    </xf>
    <xf numFmtId="0" fontId="23" fillId="0" borderId="38" xfId="0" applyFont="1" applyBorder="1" applyAlignment="1">
      <alignment horizontal="center" vertical="center" wrapText="1"/>
    </xf>
    <xf numFmtId="0" fontId="22" fillId="0" borderId="38"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1" xfId="0" applyFont="1" applyBorder="1" applyAlignment="1">
      <alignment horizontal="center" vertical="center" wrapText="1"/>
    </xf>
    <xf numFmtId="9" fontId="5" fillId="0" borderId="52" xfId="0" applyNumberFormat="1" applyFont="1" applyBorder="1" applyAlignment="1">
      <alignment horizontal="center" vertical="center" wrapText="1"/>
    </xf>
    <xf numFmtId="9" fontId="4" fillId="0" borderId="54" xfId="0" applyNumberFormat="1" applyFont="1" applyBorder="1" applyAlignment="1">
      <alignment horizontal="center" vertical="center" wrapText="1"/>
    </xf>
    <xf numFmtId="0" fontId="10" fillId="0" borderId="35" xfId="0" applyFont="1" applyBorder="1" applyAlignment="1">
      <alignment vertical="center" wrapText="1"/>
    </xf>
    <xf numFmtId="0" fontId="10" fillId="0" borderId="0" xfId="0" applyFont="1" applyAlignment="1">
      <alignment vertical="center" wrapText="1"/>
    </xf>
    <xf numFmtId="0" fontId="25" fillId="8" borderId="29" xfId="0" applyFont="1" applyFill="1" applyBorder="1" applyAlignment="1">
      <alignment horizontal="center" vertical="center" wrapText="1"/>
    </xf>
    <xf numFmtId="0" fontId="25" fillId="8" borderId="22" xfId="0" applyFont="1" applyFill="1" applyBorder="1" applyAlignment="1">
      <alignment horizontal="center" vertical="center" wrapText="1"/>
    </xf>
    <xf numFmtId="0" fontId="26" fillId="0" borderId="2" xfId="0" applyFont="1" applyBorder="1" applyAlignment="1">
      <alignment horizontal="center" vertical="center" wrapText="1"/>
    </xf>
    <xf numFmtId="14" fontId="26" fillId="0" borderId="30" xfId="0" applyNumberFormat="1" applyFont="1" applyBorder="1" applyAlignment="1">
      <alignment horizontal="right" vertical="center" wrapText="1"/>
    </xf>
    <xf numFmtId="0" fontId="26" fillId="0" borderId="30" xfId="0" applyFont="1" applyBorder="1" applyAlignment="1">
      <alignment horizontal="right" vertical="center" wrapText="1"/>
    </xf>
    <xf numFmtId="0" fontId="26" fillId="9" borderId="2" xfId="0" applyFont="1" applyFill="1" applyBorder="1" applyAlignment="1">
      <alignment vertical="center" wrapText="1"/>
    </xf>
    <xf numFmtId="0" fontId="26" fillId="9" borderId="30" xfId="0" applyFont="1" applyFill="1" applyBorder="1" applyAlignment="1">
      <alignment vertical="center" wrapText="1"/>
    </xf>
    <xf numFmtId="0" fontId="26" fillId="9" borderId="30" xfId="0" applyFont="1" applyFill="1" applyBorder="1" applyAlignment="1">
      <alignment horizontal="right" vertical="center" wrapText="1"/>
    </xf>
    <xf numFmtId="0" fontId="26" fillId="0" borderId="55" xfId="0" applyFont="1" applyBorder="1" applyAlignment="1">
      <alignment horizontal="center" vertical="center" wrapText="1"/>
    </xf>
    <xf numFmtId="0" fontId="27" fillId="0" borderId="55" xfId="0" applyFont="1" applyBorder="1" applyAlignment="1">
      <alignment horizontal="center" vertical="center" wrapText="1"/>
    </xf>
    <xf numFmtId="0" fontId="0" fillId="0" borderId="2" xfId="0" applyBorder="1" applyAlignment="1">
      <alignment vertical="center" wrapText="1"/>
    </xf>
    <xf numFmtId="0" fontId="25" fillId="10" borderId="2" xfId="0" applyFont="1" applyFill="1" applyBorder="1" applyAlignment="1">
      <alignment vertical="center" wrapText="1"/>
    </xf>
    <xf numFmtId="0" fontId="25" fillId="10" borderId="30" xfId="0" applyFont="1" applyFill="1" applyBorder="1" applyAlignment="1">
      <alignment vertical="center" wrapText="1"/>
    </xf>
    <xf numFmtId="0" fontId="25" fillId="10" borderId="30" xfId="0" applyFont="1" applyFill="1" applyBorder="1" applyAlignment="1">
      <alignment horizontal="right" vertical="center" wrapText="1"/>
    </xf>
    <xf numFmtId="0" fontId="25" fillId="9" borderId="29" xfId="0" applyFont="1" applyFill="1" applyBorder="1" applyAlignment="1">
      <alignment horizontal="center" vertical="center" wrapText="1"/>
    </xf>
    <xf numFmtId="0" fontId="25" fillId="9" borderId="22" xfId="0" applyFont="1" applyFill="1" applyBorder="1" applyAlignment="1">
      <alignment horizontal="center" vertical="center" wrapText="1"/>
    </xf>
    <xf numFmtId="14" fontId="27" fillId="0" borderId="30" xfId="0" applyNumberFormat="1" applyFont="1" applyBorder="1" applyAlignment="1">
      <alignment horizontal="right" vertical="center" wrapText="1"/>
    </xf>
    <xf numFmtId="0" fontId="27" fillId="0" borderId="30" xfId="0" applyFont="1" applyBorder="1" applyAlignment="1">
      <alignment horizontal="right" vertical="center" wrapText="1"/>
    </xf>
    <xf numFmtId="0" fontId="26" fillId="9" borderId="2" xfId="0" applyFont="1" applyFill="1" applyBorder="1" applyAlignment="1">
      <alignment horizontal="center" vertical="center" wrapText="1"/>
    </xf>
    <xf numFmtId="0" fontId="27" fillId="0" borderId="2" xfId="0" applyFont="1" applyBorder="1" applyAlignment="1">
      <alignment horizontal="center" vertical="center" wrapText="1"/>
    </xf>
    <xf numFmtId="0" fontId="25" fillId="10" borderId="2" xfId="0" applyFont="1" applyFill="1" applyBorder="1" applyAlignment="1">
      <alignment horizontal="center" vertical="center" wrapText="1"/>
    </xf>
    <xf numFmtId="0" fontId="28" fillId="0" borderId="0" xfId="0" applyFont="1"/>
    <xf numFmtId="0" fontId="29" fillId="0" borderId="0" xfId="0" applyFont="1"/>
    <xf numFmtId="0" fontId="0" fillId="11" borderId="0" xfId="0" applyFill="1"/>
    <xf numFmtId="0" fontId="0" fillId="12" borderId="0" xfId="0" applyFill="1"/>
    <xf numFmtId="0" fontId="25" fillId="12" borderId="30" xfId="0" applyFont="1" applyFill="1" applyBorder="1" applyAlignment="1">
      <alignment horizontal="right" vertical="center" wrapText="1"/>
    </xf>
    <xf numFmtId="0" fontId="0" fillId="5" borderId="0" xfId="0" applyFill="1"/>
    <xf numFmtId="0" fontId="26" fillId="5" borderId="30" xfId="0" applyFont="1" applyFill="1" applyBorder="1" applyAlignment="1">
      <alignment horizontal="right" vertical="center" wrapText="1"/>
    </xf>
    <xf numFmtId="0" fontId="25" fillId="9" borderId="49" xfId="0" applyFont="1" applyFill="1" applyBorder="1" applyAlignment="1">
      <alignment horizontal="center" vertical="center" wrapText="1"/>
    </xf>
    <xf numFmtId="0" fontId="25" fillId="9" borderId="36" xfId="0" applyFont="1" applyFill="1" applyBorder="1" applyAlignment="1">
      <alignment vertical="center" wrapText="1"/>
    </xf>
    <xf numFmtId="0" fontId="25" fillId="9" borderId="36" xfId="0" applyFont="1" applyFill="1" applyBorder="1" applyAlignment="1">
      <alignment horizontal="center" vertical="center" wrapText="1"/>
    </xf>
    <xf numFmtId="0" fontId="26" fillId="0" borderId="45" xfId="0" applyFont="1" applyBorder="1" applyAlignment="1">
      <alignment horizontal="center" vertical="center" wrapText="1"/>
    </xf>
    <xf numFmtId="14" fontId="26" fillId="0" borderId="38" xfId="0" applyNumberFormat="1" applyFont="1" applyBorder="1" applyAlignment="1">
      <alignment horizontal="right" vertical="center" wrapText="1"/>
    </xf>
    <xf numFmtId="0" fontId="26" fillId="0" borderId="38" xfId="0" applyFont="1" applyBorder="1" applyAlignment="1">
      <alignment horizontal="right" vertical="center" wrapText="1"/>
    </xf>
    <xf numFmtId="0" fontId="26" fillId="9" borderId="35" xfId="0" applyFont="1" applyFill="1" applyBorder="1" applyAlignment="1">
      <alignment vertical="center" wrapText="1"/>
    </xf>
    <xf numFmtId="0" fontId="26" fillId="9" borderId="38" xfId="0" applyFont="1" applyFill="1" applyBorder="1" applyAlignment="1">
      <alignment vertical="center" wrapText="1"/>
    </xf>
    <xf numFmtId="0" fontId="26" fillId="9" borderId="38" xfId="0" applyFont="1" applyFill="1" applyBorder="1" applyAlignment="1">
      <alignment horizontal="right" vertical="center" wrapText="1"/>
    </xf>
    <xf numFmtId="14" fontId="26" fillId="0" borderId="0" xfId="0" applyNumberFormat="1" applyFont="1" applyAlignment="1">
      <alignment horizontal="right" vertical="center" wrapText="1"/>
    </xf>
    <xf numFmtId="0" fontId="26" fillId="0" borderId="45" xfId="0" applyFont="1" applyBorder="1" applyAlignment="1">
      <alignment horizontal="right" vertical="center" wrapText="1"/>
    </xf>
    <xf numFmtId="0" fontId="26" fillId="9" borderId="49" xfId="0" applyFont="1" applyFill="1" applyBorder="1" applyAlignment="1">
      <alignment vertical="center" wrapText="1"/>
    </xf>
    <xf numFmtId="0" fontId="26" fillId="9" borderId="36" xfId="0" applyFont="1" applyFill="1" applyBorder="1" applyAlignment="1">
      <alignment vertical="center" wrapText="1"/>
    </xf>
    <xf numFmtId="0" fontId="26" fillId="9" borderId="36" xfId="0" applyFont="1" applyFill="1" applyBorder="1" applyAlignment="1">
      <alignment horizontal="right" vertical="center" wrapText="1"/>
    </xf>
    <xf numFmtId="0" fontId="15" fillId="0" borderId="3" xfId="0" applyFont="1" applyBorder="1" applyAlignment="1">
      <alignment horizontal="justify" vertical="top" wrapText="1"/>
    </xf>
    <xf numFmtId="0" fontId="30" fillId="2" borderId="6" xfId="0" applyFont="1" applyFill="1" applyBorder="1" applyAlignment="1">
      <alignment vertical="center"/>
    </xf>
    <xf numFmtId="1" fontId="7" fillId="2" borderId="6" xfId="0" applyNumberFormat="1" applyFont="1" applyFill="1" applyBorder="1" applyAlignment="1">
      <alignment vertical="center"/>
    </xf>
    <xf numFmtId="0" fontId="15" fillId="0" borderId="10" xfId="0" applyFont="1" applyBorder="1" applyAlignment="1">
      <alignment horizontal="justify" vertical="top" wrapText="1"/>
    </xf>
    <xf numFmtId="0" fontId="15" fillId="0" borderId="3" xfId="0" applyFont="1" applyBorder="1" applyAlignment="1">
      <alignment horizontal="justify" vertical="top"/>
    </xf>
    <xf numFmtId="0" fontId="15" fillId="0" borderId="4" xfId="0" applyFont="1" applyBorder="1" applyAlignment="1">
      <alignment horizontal="justify" vertical="top"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10"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8"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1" xfId="0" applyFont="1" applyFill="1" applyBorder="1" applyAlignment="1">
      <alignment horizontal="center"/>
    </xf>
    <xf numFmtId="0" fontId="8" fillId="2" borderId="22" xfId="0" applyFont="1" applyFill="1" applyBorder="1" applyAlignment="1">
      <alignment horizontal="center"/>
    </xf>
    <xf numFmtId="9" fontId="8" fillId="2" borderId="1" xfId="0" applyNumberFormat="1" applyFont="1" applyFill="1" applyBorder="1" applyAlignment="1">
      <alignment horizontal="center" vertical="center" wrapText="1"/>
    </xf>
    <xf numFmtId="9" fontId="8" fillId="2" borderId="2" xfId="0" applyNumberFormat="1" applyFont="1" applyFill="1" applyBorder="1" applyAlignment="1">
      <alignment horizontal="center" vertical="center" wrapText="1"/>
    </xf>
    <xf numFmtId="0" fontId="8" fillId="0" borderId="28" xfId="0" applyFont="1" applyBorder="1" applyAlignment="1">
      <alignment horizontal="center" vertical="center"/>
    </xf>
    <xf numFmtId="0" fontId="8" fillId="0" borderId="3" xfId="0" applyFont="1" applyBorder="1" applyAlignment="1">
      <alignment horizontal="center" vertical="center"/>
    </xf>
    <xf numFmtId="9" fontId="8" fillId="4" borderId="1" xfId="0" applyNumberFormat="1" applyFont="1" applyFill="1" applyBorder="1" applyAlignment="1">
      <alignment horizontal="center" vertical="center" wrapText="1"/>
    </xf>
    <xf numFmtId="9" fontId="8" fillId="4" borderId="2" xfId="0" applyNumberFormat="1" applyFont="1" applyFill="1" applyBorder="1" applyAlignment="1">
      <alignment horizontal="center" vertical="center" wrapText="1"/>
    </xf>
    <xf numFmtId="0" fontId="8" fillId="4" borderId="20" xfId="0" applyFont="1" applyFill="1" applyBorder="1" applyAlignment="1">
      <alignment horizontal="center"/>
    </xf>
    <xf numFmtId="0" fontId="8" fillId="4" borderId="21" xfId="0" applyFont="1" applyFill="1" applyBorder="1" applyAlignment="1">
      <alignment horizont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2" xfId="0" applyFont="1" applyFill="1" applyBorder="1" applyAlignment="1">
      <alignment horizontal="center"/>
    </xf>
    <xf numFmtId="0" fontId="8" fillId="2" borderId="20" xfId="0" applyFont="1" applyFill="1" applyBorder="1" applyAlignment="1">
      <alignment horizontal="center"/>
    </xf>
    <xf numFmtId="0" fontId="8" fillId="0" borderId="3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40" xfId="0" applyFont="1" applyBorder="1" applyAlignment="1">
      <alignment horizontal="center" vertical="center"/>
    </xf>
    <xf numFmtId="0" fontId="8" fillId="0" borderId="4" xfId="0" applyFont="1" applyBorder="1" applyAlignment="1">
      <alignment horizontal="center" vertical="center"/>
    </xf>
    <xf numFmtId="0" fontId="8" fillId="0" borderId="41" xfId="0" applyFont="1" applyBorder="1" applyAlignment="1">
      <alignment horizontal="center" vertical="center"/>
    </xf>
    <xf numFmtId="0" fontId="8" fillId="0" borderId="13" xfId="0" applyFont="1" applyBorder="1" applyAlignment="1">
      <alignment horizontal="center" vertical="center"/>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10" fillId="0" borderId="39" xfId="0" applyFont="1" applyBorder="1" applyAlignment="1">
      <alignment horizontal="justify" vertical="center" wrapText="1"/>
    </xf>
    <xf numFmtId="0" fontId="10" fillId="0" borderId="36" xfId="0" applyFont="1" applyBorder="1" applyAlignment="1">
      <alignment horizontal="justify" vertical="center" wrapText="1"/>
    </xf>
    <xf numFmtId="0" fontId="10" fillId="0" borderId="34" xfId="0" applyFont="1" applyBorder="1" applyAlignment="1">
      <alignment horizontal="justify" vertical="center" wrapText="1"/>
    </xf>
    <xf numFmtId="0" fontId="10" fillId="0" borderId="35" xfId="0" applyFont="1" applyBorder="1" applyAlignment="1">
      <alignment horizontal="justify" vertical="center" wrapText="1"/>
    </xf>
    <xf numFmtId="0" fontId="10" fillId="0" borderId="45" xfId="0" applyFont="1" applyBorder="1" applyAlignment="1">
      <alignment horizontal="center" vertical="center" wrapText="1"/>
    </xf>
    <xf numFmtId="9" fontId="5" fillId="0" borderId="34" xfId="0" applyNumberFormat="1" applyFont="1" applyBorder="1" applyAlignment="1">
      <alignment horizontal="center" vertical="center" wrapText="1"/>
    </xf>
    <xf numFmtId="9" fontId="5" fillId="0" borderId="45" xfId="0" applyNumberFormat="1" applyFont="1" applyBorder="1" applyAlignment="1">
      <alignment horizontal="center" vertical="center" wrapText="1"/>
    </xf>
    <xf numFmtId="9" fontId="5" fillId="0" borderId="35" xfId="0" applyNumberFormat="1" applyFont="1" applyBorder="1" applyAlignment="1">
      <alignment horizontal="center" vertical="center" wrapText="1"/>
    </xf>
    <xf numFmtId="9" fontId="6" fillId="0" borderId="34" xfId="0" applyNumberFormat="1" applyFont="1" applyBorder="1" applyAlignment="1">
      <alignment horizontal="center" vertical="center" wrapText="1"/>
    </xf>
    <xf numFmtId="9" fontId="6" fillId="0" borderId="45" xfId="0" applyNumberFormat="1" applyFont="1" applyBorder="1" applyAlignment="1">
      <alignment horizontal="center" vertical="center" wrapText="1"/>
    </xf>
    <xf numFmtId="9" fontId="6" fillId="0" borderId="35" xfId="0" applyNumberFormat="1" applyFont="1" applyBorder="1" applyAlignment="1">
      <alignment horizontal="center" vertical="center" wrapText="1"/>
    </xf>
    <xf numFmtId="0" fontId="21" fillId="0" borderId="3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35" xfId="0" applyFont="1" applyBorder="1" applyAlignment="1">
      <alignment horizontal="center" vertical="center" wrapText="1"/>
    </xf>
    <xf numFmtId="0" fontId="10" fillId="0" borderId="46" xfId="0" applyFont="1" applyBorder="1" applyAlignment="1">
      <alignment horizontal="justify" vertical="center" wrapText="1"/>
    </xf>
    <xf numFmtId="0" fontId="10" fillId="0" borderId="37" xfId="0" applyFont="1" applyBorder="1" applyAlignment="1">
      <alignment horizontal="justify" vertical="center" wrapText="1"/>
    </xf>
    <xf numFmtId="0" fontId="10" fillId="0" borderId="47" xfId="0" applyFont="1" applyBorder="1" applyAlignment="1">
      <alignment horizontal="justify" vertical="center" wrapText="1"/>
    </xf>
    <xf numFmtId="0" fontId="10" fillId="0" borderId="44" xfId="0" applyFont="1" applyBorder="1" applyAlignment="1">
      <alignment horizontal="justify" vertical="center" wrapText="1"/>
    </xf>
    <xf numFmtId="0" fontId="10" fillId="0" borderId="48" xfId="0" applyFont="1" applyBorder="1" applyAlignment="1">
      <alignment horizontal="justify" vertical="center" wrapText="1"/>
    </xf>
    <xf numFmtId="0" fontId="10" fillId="0" borderId="38" xfId="0" applyFont="1" applyBorder="1" applyAlignment="1">
      <alignment horizontal="justify" vertical="center" wrapText="1"/>
    </xf>
    <xf numFmtId="0" fontId="20" fillId="0" borderId="34" xfId="0" applyFont="1" applyBorder="1" applyAlignment="1">
      <alignment horizontal="justify" vertical="center" wrapText="1"/>
    </xf>
    <xf numFmtId="0" fontId="20" fillId="0" borderId="45" xfId="0" applyFont="1" applyBorder="1" applyAlignment="1">
      <alignment horizontal="justify" vertical="center" wrapText="1"/>
    </xf>
    <xf numFmtId="0" fontId="20" fillId="0" borderId="35" xfId="0" applyFont="1" applyBorder="1" applyAlignment="1">
      <alignment horizontal="justify" vertical="center" wrapText="1"/>
    </xf>
    <xf numFmtId="0" fontId="20" fillId="0" borderId="34"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9" xfId="0" applyFont="1" applyBorder="1" applyAlignment="1">
      <alignment horizontal="justify" vertical="center" wrapText="1"/>
    </xf>
    <xf numFmtId="0" fontId="20" fillId="0" borderId="36" xfId="0" applyFont="1" applyBorder="1" applyAlignment="1">
      <alignment horizontal="justify" vertical="center" wrapText="1"/>
    </xf>
    <xf numFmtId="0" fontId="6" fillId="0" borderId="34" xfId="0" applyFont="1" applyBorder="1" applyAlignment="1">
      <alignment vertical="center" wrapText="1"/>
    </xf>
    <xf numFmtId="0" fontId="6" fillId="0" borderId="45" xfId="0" applyFont="1" applyBorder="1" applyAlignment="1">
      <alignment vertical="center" wrapText="1"/>
    </xf>
    <xf numFmtId="0" fontId="6" fillId="0" borderId="35" xfId="0" applyFont="1" applyBorder="1" applyAlignment="1">
      <alignment vertical="center" wrapText="1"/>
    </xf>
    <xf numFmtId="0" fontId="6" fillId="0" borderId="3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5" xfId="0" applyFont="1" applyBorder="1" applyAlignment="1">
      <alignment horizontal="center" vertical="center" wrapText="1"/>
    </xf>
    <xf numFmtId="0" fontId="10" fillId="0" borderId="39" xfId="0" applyFont="1" applyBorder="1" applyAlignment="1">
      <alignment vertical="center" wrapText="1"/>
    </xf>
    <xf numFmtId="0" fontId="10" fillId="0" borderId="36" xfId="0" applyFont="1" applyBorder="1" applyAlignment="1">
      <alignment vertical="center" wrapText="1"/>
    </xf>
    <xf numFmtId="0" fontId="26" fillId="0" borderId="1"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9" xfId="0" applyFont="1" applyBorder="1" applyAlignment="1">
      <alignment vertical="center" wrapText="1"/>
    </xf>
    <xf numFmtId="0" fontId="4" fillId="0" borderId="36" xfId="0" applyFont="1" applyBorder="1" applyAlignment="1">
      <alignment vertical="center" wrapText="1"/>
    </xf>
    <xf numFmtId="0" fontId="26" fillId="0" borderId="3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35" xfId="0" applyFont="1" applyBorder="1" applyAlignment="1">
      <alignment horizontal="center" vertical="center" wrapText="1"/>
    </xf>
    <xf numFmtId="0" fontId="15" fillId="0" borderId="10" xfId="0" applyFont="1" applyFill="1" applyBorder="1" applyAlignment="1">
      <alignment horizontal="justify" vertical="top" wrapText="1"/>
    </xf>
  </cellXfs>
  <cellStyles count="4">
    <cellStyle name="Millares [0]" xfId="1" builtinId="6"/>
    <cellStyle name="Moneda 2" xfId="3" xr:uid="{00000000-0005-0000-0000-000001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87953-F866-416D-BE93-1C8268A18118}">
  <sheetPr>
    <tabColor rgb="FF92D050"/>
    <pageSetUpPr fitToPage="1"/>
  </sheetPr>
  <dimension ref="A1:AF13"/>
  <sheetViews>
    <sheetView view="pageBreakPreview" topLeftCell="B1" zoomScaleNormal="80" zoomScaleSheetLayoutView="100" workbookViewId="0">
      <selection activeCell="C11" sqref="C11"/>
    </sheetView>
  </sheetViews>
  <sheetFormatPr baseColWidth="10" defaultRowHeight="15" customHeight="1"/>
  <cols>
    <col min="1" max="1" width="8.7109375" style="5" customWidth="1"/>
    <col min="2" max="2" width="15.42578125" style="5" customWidth="1"/>
    <col min="3" max="3" width="24.140625" style="5" customWidth="1"/>
    <col min="4" max="4" width="29.5703125" style="5" customWidth="1"/>
    <col min="5" max="5" width="20.140625" style="5" customWidth="1"/>
    <col min="6" max="6" width="8.42578125" style="5" customWidth="1"/>
    <col min="7" max="7" width="9.42578125" style="5" customWidth="1"/>
    <col min="8" max="11" width="7.42578125" style="5" customWidth="1"/>
    <col min="12" max="12" width="9.5703125" style="5" customWidth="1"/>
    <col min="13" max="13" width="9.42578125" style="5" customWidth="1"/>
    <col min="14" max="15" width="8.28515625" style="5" customWidth="1"/>
    <col min="16" max="16" width="8.85546875" style="5" customWidth="1"/>
    <col min="17" max="18" width="11.42578125" style="5" customWidth="1"/>
    <col min="19" max="23" width="7.5703125" style="5" customWidth="1"/>
    <col min="24" max="24" width="9.42578125" style="5" customWidth="1"/>
    <col min="25" max="28" width="9.140625" style="5" customWidth="1"/>
    <col min="29" max="29" width="8.5703125" style="5" customWidth="1"/>
    <col min="30" max="31" width="11.42578125" style="5" customWidth="1"/>
    <col min="32" max="32" width="83" style="5" customWidth="1"/>
    <col min="33" max="16384" width="11.42578125" style="5"/>
  </cols>
  <sheetData>
    <row r="1" spans="1:32" ht="15" customHeight="1" thickBot="1"/>
    <row r="2" spans="1:32" ht="15" customHeight="1" thickBot="1">
      <c r="A2" s="187" t="s">
        <v>0</v>
      </c>
      <c r="B2" s="187" t="s">
        <v>1</v>
      </c>
      <c r="C2" s="187" t="s">
        <v>93</v>
      </c>
      <c r="D2" s="190" t="s">
        <v>28</v>
      </c>
      <c r="E2" s="193" t="s">
        <v>8</v>
      </c>
      <c r="F2" s="211" t="s">
        <v>10</v>
      </c>
      <c r="G2" s="198"/>
      <c r="H2" s="198"/>
      <c r="I2" s="198"/>
      <c r="J2" s="198"/>
      <c r="K2" s="198"/>
      <c r="L2" s="198"/>
      <c r="M2" s="198"/>
      <c r="N2" s="198"/>
      <c r="O2" s="198"/>
      <c r="P2" s="198"/>
      <c r="Q2" s="198"/>
      <c r="R2" s="199"/>
      <c r="S2" s="206" t="s">
        <v>68</v>
      </c>
      <c r="T2" s="207"/>
      <c r="U2" s="207"/>
      <c r="V2" s="207"/>
      <c r="W2" s="207"/>
      <c r="X2" s="207"/>
      <c r="Y2" s="207"/>
      <c r="Z2" s="207"/>
      <c r="AA2" s="207"/>
      <c r="AB2" s="207"/>
      <c r="AC2" s="207"/>
      <c r="AD2" s="207"/>
      <c r="AE2" s="210"/>
      <c r="AF2" s="202" t="s">
        <v>84</v>
      </c>
    </row>
    <row r="3" spans="1:32" ht="15" customHeight="1" thickBot="1">
      <c r="A3" s="188" t="s">
        <v>0</v>
      </c>
      <c r="B3" s="188"/>
      <c r="C3" s="188"/>
      <c r="D3" s="191"/>
      <c r="E3" s="194"/>
      <c r="F3" s="211" t="s">
        <v>12</v>
      </c>
      <c r="G3" s="198"/>
      <c r="H3" s="198"/>
      <c r="I3" s="198"/>
      <c r="J3" s="198"/>
      <c r="K3" s="196" t="s">
        <v>13</v>
      </c>
      <c r="L3" s="198" t="s">
        <v>14</v>
      </c>
      <c r="M3" s="198"/>
      <c r="N3" s="198"/>
      <c r="O3" s="198"/>
      <c r="P3" s="199"/>
      <c r="Q3" s="200" t="s">
        <v>89</v>
      </c>
      <c r="R3" s="200" t="s">
        <v>11</v>
      </c>
      <c r="S3" s="206" t="s">
        <v>12</v>
      </c>
      <c r="T3" s="207"/>
      <c r="U3" s="207"/>
      <c r="V3" s="207"/>
      <c r="W3" s="207"/>
      <c r="X3" s="208" t="s">
        <v>13</v>
      </c>
      <c r="Y3" s="207" t="s">
        <v>14</v>
      </c>
      <c r="Z3" s="207"/>
      <c r="AA3" s="207"/>
      <c r="AB3" s="207"/>
      <c r="AC3" s="210"/>
      <c r="AD3" s="204" t="s">
        <v>89</v>
      </c>
      <c r="AE3" s="204" t="s">
        <v>11</v>
      </c>
      <c r="AF3" s="203"/>
    </row>
    <row r="4" spans="1:32" ht="15" customHeight="1" thickBot="1">
      <c r="A4" s="189"/>
      <c r="B4" s="189"/>
      <c r="C4" s="189"/>
      <c r="D4" s="192"/>
      <c r="E4" s="195"/>
      <c r="F4" s="6">
        <v>2020</v>
      </c>
      <c r="G4" s="7">
        <v>2021</v>
      </c>
      <c r="H4" s="8">
        <v>2022</v>
      </c>
      <c r="I4" s="8">
        <v>2023</v>
      </c>
      <c r="J4" s="9">
        <v>2024</v>
      </c>
      <c r="K4" s="197"/>
      <c r="L4" s="6">
        <v>2020</v>
      </c>
      <c r="M4" s="7">
        <v>2021</v>
      </c>
      <c r="N4" s="8">
        <v>2022</v>
      </c>
      <c r="O4" s="8">
        <v>2023</v>
      </c>
      <c r="P4" s="9">
        <v>2024</v>
      </c>
      <c r="Q4" s="201"/>
      <c r="R4" s="201"/>
      <c r="S4" s="10">
        <v>2020</v>
      </c>
      <c r="T4" s="11">
        <v>2021</v>
      </c>
      <c r="U4" s="12">
        <v>2022</v>
      </c>
      <c r="V4" s="12">
        <v>2023</v>
      </c>
      <c r="W4" s="13">
        <v>2024</v>
      </c>
      <c r="X4" s="209"/>
      <c r="Y4" s="10">
        <v>2020</v>
      </c>
      <c r="Z4" s="11">
        <v>2021</v>
      </c>
      <c r="AA4" s="12">
        <v>2022</v>
      </c>
      <c r="AB4" s="12">
        <v>2023</v>
      </c>
      <c r="AC4" s="13">
        <v>2024</v>
      </c>
      <c r="AD4" s="205"/>
      <c r="AE4" s="205"/>
      <c r="AF4" s="187"/>
    </row>
    <row r="5" spans="1:32" ht="79.5" customHeight="1">
      <c r="A5" s="43">
        <v>7760</v>
      </c>
      <c r="B5" s="14" t="s">
        <v>7</v>
      </c>
      <c r="C5" s="14" t="s">
        <v>49</v>
      </c>
      <c r="D5" s="15" t="s">
        <v>29</v>
      </c>
      <c r="E5" s="15" t="s">
        <v>16</v>
      </c>
      <c r="F5" s="16">
        <v>0</v>
      </c>
      <c r="G5" s="17">
        <v>0</v>
      </c>
      <c r="H5" s="17">
        <v>0</v>
      </c>
      <c r="I5" s="18">
        <v>75</v>
      </c>
      <c r="J5" s="19">
        <v>0</v>
      </c>
      <c r="K5" s="20">
        <f>SUM(F5:J5)</f>
        <v>75</v>
      </c>
      <c r="L5" s="21">
        <v>0</v>
      </c>
      <c r="M5" s="17">
        <v>0</v>
      </c>
      <c r="N5" s="35">
        <v>0</v>
      </c>
      <c r="O5" s="22">
        <v>0</v>
      </c>
      <c r="P5" s="23">
        <v>0</v>
      </c>
      <c r="Q5" s="44" t="e">
        <f t="shared" ref="Q5:Q12" si="0">+N5/H5</f>
        <v>#DIV/0!</v>
      </c>
      <c r="R5" s="24">
        <f t="shared" ref="R5:R12" si="1">+SUM(L5:P5)/K5</f>
        <v>0</v>
      </c>
      <c r="S5" s="25">
        <v>0</v>
      </c>
      <c r="T5" s="29">
        <v>0</v>
      </c>
      <c r="U5" s="29">
        <v>0</v>
      </c>
      <c r="V5" s="26">
        <v>308</v>
      </c>
      <c r="W5" s="27">
        <v>0</v>
      </c>
      <c r="X5" s="28">
        <f t="shared" ref="X5:X6" si="2">SUM(S5:W5)</f>
        <v>308</v>
      </c>
      <c r="Y5" s="29">
        <v>0</v>
      </c>
      <c r="Z5" s="30">
        <v>0</v>
      </c>
      <c r="AA5" s="39">
        <v>0</v>
      </c>
      <c r="AB5" s="31">
        <v>0</v>
      </c>
      <c r="AC5" s="31">
        <v>0</v>
      </c>
      <c r="AD5" s="32" t="e">
        <f t="shared" ref="AD5:AD12" si="3">+AA5/U5</f>
        <v>#DIV/0!</v>
      </c>
      <c r="AE5" s="45">
        <f t="shared" ref="AE5:AE12" si="4">+SUM(Y5:AC5)/X5</f>
        <v>0</v>
      </c>
      <c r="AF5" s="46" t="s">
        <v>95</v>
      </c>
    </row>
    <row r="6" spans="1:32" ht="294.75" customHeight="1">
      <c r="A6" s="43">
        <v>7760</v>
      </c>
      <c r="B6" s="14" t="s">
        <v>7</v>
      </c>
      <c r="C6" s="14" t="s">
        <v>50</v>
      </c>
      <c r="D6" s="15" t="s">
        <v>29</v>
      </c>
      <c r="E6" s="15" t="s">
        <v>17</v>
      </c>
      <c r="F6" s="49">
        <v>0.9</v>
      </c>
      <c r="G6" s="50">
        <v>0.9</v>
      </c>
      <c r="H6" s="50">
        <v>0.9</v>
      </c>
      <c r="I6" s="51">
        <v>0.9</v>
      </c>
      <c r="J6" s="52">
        <v>0.9</v>
      </c>
      <c r="K6" s="53">
        <v>0.9</v>
      </c>
      <c r="L6" s="54">
        <v>0.9</v>
      </c>
      <c r="M6" s="50">
        <v>0.9</v>
      </c>
      <c r="N6" s="55">
        <v>0.215</v>
      </c>
      <c r="O6" s="56">
        <v>0</v>
      </c>
      <c r="P6" s="57">
        <v>0</v>
      </c>
      <c r="Q6" s="44">
        <f t="shared" si="0"/>
        <v>0.23888888888888887</v>
      </c>
      <c r="R6" s="24"/>
      <c r="S6" s="25">
        <v>102</v>
      </c>
      <c r="T6" s="29">
        <v>141</v>
      </c>
      <c r="U6" s="29">
        <v>285</v>
      </c>
      <c r="V6" s="26">
        <v>140</v>
      </c>
      <c r="W6" s="27">
        <v>140</v>
      </c>
      <c r="X6" s="28">
        <f t="shared" si="2"/>
        <v>808</v>
      </c>
      <c r="Y6" s="29">
        <v>102</v>
      </c>
      <c r="Z6" s="30">
        <v>141</v>
      </c>
      <c r="AA6" s="39">
        <v>223</v>
      </c>
      <c r="AB6" s="31">
        <v>0</v>
      </c>
      <c r="AC6" s="31">
        <v>0</v>
      </c>
      <c r="AD6" s="32">
        <f t="shared" si="3"/>
        <v>0.78245614035087718</v>
      </c>
      <c r="AE6" s="45">
        <f t="shared" si="4"/>
        <v>0.57673267326732669</v>
      </c>
      <c r="AF6" s="47" t="s">
        <v>96</v>
      </c>
    </row>
    <row r="7" spans="1:32" ht="409.5" customHeight="1">
      <c r="A7" s="43">
        <v>7760</v>
      </c>
      <c r="B7" s="14" t="s">
        <v>7</v>
      </c>
      <c r="C7" s="14" t="s">
        <v>51</v>
      </c>
      <c r="D7" s="15" t="s">
        <v>29</v>
      </c>
      <c r="E7" s="15" t="s">
        <v>18</v>
      </c>
      <c r="F7" s="49">
        <v>0.1</v>
      </c>
      <c r="G7" s="50">
        <v>0.25</v>
      </c>
      <c r="H7" s="50">
        <v>0.3</v>
      </c>
      <c r="I7" s="51">
        <v>0.2</v>
      </c>
      <c r="J7" s="52">
        <v>0.05</v>
      </c>
      <c r="K7" s="53">
        <f>SUM(F7:J7)</f>
        <v>0.89999999999999991</v>
      </c>
      <c r="L7" s="54">
        <v>0.1</v>
      </c>
      <c r="M7" s="50">
        <v>0.25</v>
      </c>
      <c r="N7" s="55">
        <v>0.06</v>
      </c>
      <c r="O7" s="56">
        <v>0</v>
      </c>
      <c r="P7" s="57">
        <v>0</v>
      </c>
      <c r="Q7" s="44">
        <f t="shared" si="0"/>
        <v>0.2</v>
      </c>
      <c r="R7" s="24">
        <f t="shared" si="1"/>
        <v>0.45555555555555555</v>
      </c>
      <c r="S7" s="25">
        <v>80</v>
      </c>
      <c r="T7" s="29">
        <v>156</v>
      </c>
      <c r="U7" s="29">
        <v>160</v>
      </c>
      <c r="V7" s="26">
        <v>100</v>
      </c>
      <c r="W7" s="27">
        <v>80</v>
      </c>
      <c r="X7" s="28">
        <f>SUM(S7:W7)</f>
        <v>576</v>
      </c>
      <c r="Y7" s="29">
        <v>80</v>
      </c>
      <c r="Z7" s="30">
        <v>156</v>
      </c>
      <c r="AA7" s="39">
        <v>160</v>
      </c>
      <c r="AB7" s="31">
        <v>0</v>
      </c>
      <c r="AC7" s="31">
        <v>0</v>
      </c>
      <c r="AD7" s="32">
        <f t="shared" si="3"/>
        <v>1</v>
      </c>
      <c r="AE7" s="45">
        <f t="shared" si="4"/>
        <v>0.6875</v>
      </c>
      <c r="AF7" s="47" t="s">
        <v>97</v>
      </c>
    </row>
    <row r="8" spans="1:32" ht="259.5" customHeight="1">
      <c r="A8" s="43">
        <v>7760</v>
      </c>
      <c r="B8" s="14" t="s">
        <v>7</v>
      </c>
      <c r="C8" s="14" t="s">
        <v>52</v>
      </c>
      <c r="D8" s="15" t="s">
        <v>29</v>
      </c>
      <c r="E8" s="15" t="s">
        <v>19</v>
      </c>
      <c r="F8" s="49">
        <v>1</v>
      </c>
      <c r="G8" s="50">
        <v>1</v>
      </c>
      <c r="H8" s="50">
        <v>1</v>
      </c>
      <c r="I8" s="51">
        <v>1</v>
      </c>
      <c r="J8" s="52">
        <v>1</v>
      </c>
      <c r="K8" s="53">
        <v>1</v>
      </c>
      <c r="L8" s="54">
        <v>1</v>
      </c>
      <c r="M8" s="50">
        <v>1</v>
      </c>
      <c r="N8" s="55">
        <v>0.15</v>
      </c>
      <c r="O8" s="56">
        <v>0</v>
      </c>
      <c r="P8" s="57">
        <v>0</v>
      </c>
      <c r="Q8" s="44">
        <f t="shared" si="0"/>
        <v>0.15</v>
      </c>
      <c r="R8" s="24"/>
      <c r="S8" s="25">
        <v>766</v>
      </c>
      <c r="T8" s="29">
        <v>29</v>
      </c>
      <c r="U8" s="29">
        <v>49</v>
      </c>
      <c r="V8" s="26">
        <v>200</v>
      </c>
      <c r="W8" s="27">
        <v>131</v>
      </c>
      <c r="X8" s="28">
        <f t="shared" ref="X8:X11" si="5">SUM(S8:W8)</f>
        <v>1175</v>
      </c>
      <c r="Y8" s="29">
        <v>766</v>
      </c>
      <c r="Z8" s="30">
        <v>29</v>
      </c>
      <c r="AA8" s="39">
        <v>2</v>
      </c>
      <c r="AB8" s="31">
        <v>0</v>
      </c>
      <c r="AC8" s="31">
        <v>0</v>
      </c>
      <c r="AD8" s="32">
        <f t="shared" si="3"/>
        <v>4.0816326530612242E-2</v>
      </c>
      <c r="AE8" s="45">
        <f t="shared" si="4"/>
        <v>0.67829787234042549</v>
      </c>
      <c r="AF8" s="47" t="s">
        <v>102</v>
      </c>
    </row>
    <row r="9" spans="1:32" ht="111.75" customHeight="1">
      <c r="A9" s="43">
        <v>7760</v>
      </c>
      <c r="B9" s="14" t="s">
        <v>7</v>
      </c>
      <c r="C9" s="14" t="s">
        <v>53</v>
      </c>
      <c r="D9" s="15" t="s">
        <v>29</v>
      </c>
      <c r="E9" s="15" t="s">
        <v>20</v>
      </c>
      <c r="F9" s="34">
        <v>0</v>
      </c>
      <c r="G9" s="35">
        <v>0</v>
      </c>
      <c r="H9" s="35">
        <v>1</v>
      </c>
      <c r="I9" s="22">
        <v>1</v>
      </c>
      <c r="J9" s="23">
        <v>0</v>
      </c>
      <c r="K9" s="20">
        <f>SUM(F9:J9)</f>
        <v>2</v>
      </c>
      <c r="L9" s="36">
        <v>0</v>
      </c>
      <c r="M9" s="35">
        <v>0</v>
      </c>
      <c r="N9" s="35">
        <v>0</v>
      </c>
      <c r="O9" s="22">
        <v>0</v>
      </c>
      <c r="P9" s="23">
        <v>0</v>
      </c>
      <c r="Q9" s="44">
        <f t="shared" si="0"/>
        <v>0</v>
      </c>
      <c r="R9" s="24">
        <f t="shared" si="1"/>
        <v>0</v>
      </c>
      <c r="S9" s="37">
        <v>0</v>
      </c>
      <c r="T9" s="39">
        <v>0</v>
      </c>
      <c r="U9" s="39">
        <v>530</v>
      </c>
      <c r="V9" s="31">
        <v>125</v>
      </c>
      <c r="W9" s="38">
        <v>0</v>
      </c>
      <c r="X9" s="28">
        <f t="shared" si="5"/>
        <v>655</v>
      </c>
      <c r="Y9" s="39">
        <v>0</v>
      </c>
      <c r="Z9" s="40">
        <v>0</v>
      </c>
      <c r="AA9" s="39">
        <v>0</v>
      </c>
      <c r="AB9" s="31">
        <v>0</v>
      </c>
      <c r="AC9" s="31">
        <v>0</v>
      </c>
      <c r="AD9" s="32">
        <f t="shared" si="3"/>
        <v>0</v>
      </c>
      <c r="AE9" s="45">
        <f t="shared" si="4"/>
        <v>0</v>
      </c>
      <c r="AF9" s="47" t="s">
        <v>98</v>
      </c>
    </row>
    <row r="10" spans="1:32" ht="380.25" customHeight="1">
      <c r="A10" s="43">
        <v>7760</v>
      </c>
      <c r="B10" s="14" t="s">
        <v>7</v>
      </c>
      <c r="C10" s="14" t="s">
        <v>54</v>
      </c>
      <c r="D10" s="15" t="s">
        <v>29</v>
      </c>
      <c r="E10" s="15" t="s">
        <v>21</v>
      </c>
      <c r="F10" s="49">
        <v>0.1</v>
      </c>
      <c r="G10" s="50">
        <v>0.30759999999999998</v>
      </c>
      <c r="H10" s="50">
        <v>0.31690000000000002</v>
      </c>
      <c r="I10" s="51">
        <v>0.2</v>
      </c>
      <c r="J10" s="52">
        <v>0.1</v>
      </c>
      <c r="K10" s="53">
        <f>SUM(F10:J10)</f>
        <v>1.0245</v>
      </c>
      <c r="L10" s="54">
        <v>9.2399999999999996E-2</v>
      </c>
      <c r="M10" s="50">
        <v>0.30759999999999998</v>
      </c>
      <c r="N10" s="55">
        <v>7.9200000000000007E-2</v>
      </c>
      <c r="O10" s="56">
        <v>0</v>
      </c>
      <c r="P10" s="57">
        <v>0</v>
      </c>
      <c r="Q10" s="44">
        <f t="shared" si="0"/>
        <v>0.24992111076049228</v>
      </c>
      <c r="R10" s="24">
        <f t="shared" si="1"/>
        <v>0.46774036115178136</v>
      </c>
      <c r="S10" s="25">
        <v>442</v>
      </c>
      <c r="T10" s="29">
        <v>1630</v>
      </c>
      <c r="U10" s="29">
        <v>1747</v>
      </c>
      <c r="V10" s="26">
        <v>961</v>
      </c>
      <c r="W10" s="27">
        <v>585</v>
      </c>
      <c r="X10" s="28">
        <f t="shared" si="5"/>
        <v>5365</v>
      </c>
      <c r="Y10" s="29">
        <v>442</v>
      </c>
      <c r="Z10" s="30">
        <v>1630</v>
      </c>
      <c r="AA10" s="39">
        <v>1714</v>
      </c>
      <c r="AB10" s="31">
        <v>0</v>
      </c>
      <c r="AC10" s="31">
        <v>0</v>
      </c>
      <c r="AD10" s="32">
        <f t="shared" si="3"/>
        <v>0.98111047510017169</v>
      </c>
      <c r="AE10" s="45">
        <f t="shared" si="4"/>
        <v>0.70568499534016771</v>
      </c>
      <c r="AF10" s="47" t="s">
        <v>99</v>
      </c>
    </row>
    <row r="11" spans="1:32" ht="230.25" customHeight="1">
      <c r="A11" s="43">
        <v>7760</v>
      </c>
      <c r="B11" s="14" t="s">
        <v>7</v>
      </c>
      <c r="C11" s="14" t="s">
        <v>55</v>
      </c>
      <c r="D11" s="15" t="s">
        <v>29</v>
      </c>
      <c r="E11" s="15" t="s">
        <v>22</v>
      </c>
      <c r="F11" s="49">
        <v>0.1</v>
      </c>
      <c r="G11" s="50">
        <v>0.3</v>
      </c>
      <c r="H11" s="50">
        <v>0.2576</v>
      </c>
      <c r="I11" s="51">
        <v>0.25</v>
      </c>
      <c r="J11" s="52">
        <v>0.1</v>
      </c>
      <c r="K11" s="53">
        <f>SUM(F11:J11)</f>
        <v>1.0076000000000001</v>
      </c>
      <c r="L11" s="54">
        <v>0.1</v>
      </c>
      <c r="M11" s="50">
        <v>0.3</v>
      </c>
      <c r="N11" s="55">
        <v>8.8499999999999995E-2</v>
      </c>
      <c r="O11" s="56">
        <v>0</v>
      </c>
      <c r="P11" s="57">
        <v>0</v>
      </c>
      <c r="Q11" s="44">
        <f t="shared" si="0"/>
        <v>0.34355590062111802</v>
      </c>
      <c r="R11" s="24">
        <f t="shared" si="1"/>
        <v>0.48481540293767372</v>
      </c>
      <c r="S11" s="25">
        <v>18</v>
      </c>
      <c r="T11" s="29">
        <v>129</v>
      </c>
      <c r="U11" s="29">
        <v>155</v>
      </c>
      <c r="V11" s="26">
        <v>77</v>
      </c>
      <c r="W11" s="27">
        <v>35</v>
      </c>
      <c r="X11" s="28">
        <f t="shared" si="5"/>
        <v>414</v>
      </c>
      <c r="Y11" s="29">
        <v>18</v>
      </c>
      <c r="Z11" s="30">
        <v>129</v>
      </c>
      <c r="AA11" s="39">
        <v>153</v>
      </c>
      <c r="AB11" s="31">
        <v>0</v>
      </c>
      <c r="AC11" s="31">
        <v>0</v>
      </c>
      <c r="AD11" s="32">
        <f t="shared" si="3"/>
        <v>0.98709677419354835</v>
      </c>
      <c r="AE11" s="45">
        <f t="shared" si="4"/>
        <v>0.72463768115942029</v>
      </c>
      <c r="AF11" s="47" t="s">
        <v>100</v>
      </c>
    </row>
    <row r="12" spans="1:32" ht="183.75" customHeight="1" thickBot="1">
      <c r="A12" s="43">
        <v>7760</v>
      </c>
      <c r="B12" s="14" t="s">
        <v>7</v>
      </c>
      <c r="C12" s="14" t="s">
        <v>88</v>
      </c>
      <c r="D12" s="15" t="s">
        <v>30</v>
      </c>
      <c r="E12" s="15" t="s">
        <v>9</v>
      </c>
      <c r="F12" s="16">
        <v>70</v>
      </c>
      <c r="G12" s="17">
        <v>30</v>
      </c>
      <c r="H12" s="17">
        <v>40</v>
      </c>
      <c r="I12" s="18">
        <v>40</v>
      </c>
      <c r="J12" s="19">
        <v>20</v>
      </c>
      <c r="K12" s="20">
        <f>SUM(F12:J12)</f>
        <v>200</v>
      </c>
      <c r="L12" s="21">
        <v>70</v>
      </c>
      <c r="M12" s="17">
        <v>30</v>
      </c>
      <c r="N12" s="17">
        <v>0</v>
      </c>
      <c r="O12" s="18">
        <v>0</v>
      </c>
      <c r="P12" s="19">
        <v>0</v>
      </c>
      <c r="Q12" s="44">
        <f t="shared" si="0"/>
        <v>0</v>
      </c>
      <c r="R12" s="24">
        <f t="shared" si="1"/>
        <v>0.5</v>
      </c>
      <c r="S12" s="25">
        <v>415</v>
      </c>
      <c r="T12" s="29">
        <v>364</v>
      </c>
      <c r="U12" s="29">
        <v>323</v>
      </c>
      <c r="V12" s="26">
        <v>450</v>
      </c>
      <c r="W12" s="27">
        <v>220</v>
      </c>
      <c r="X12" s="28">
        <f>SUM(S12:W12)</f>
        <v>1772</v>
      </c>
      <c r="Y12" s="29">
        <v>415</v>
      </c>
      <c r="Z12" s="30">
        <v>364</v>
      </c>
      <c r="AA12" s="39">
        <v>124</v>
      </c>
      <c r="AB12" s="31">
        <v>0</v>
      </c>
      <c r="AC12" s="31">
        <v>0</v>
      </c>
      <c r="AD12" s="32">
        <f t="shared" si="3"/>
        <v>0.38390092879256965</v>
      </c>
      <c r="AE12" s="45">
        <f t="shared" si="4"/>
        <v>0.5095936794582393</v>
      </c>
      <c r="AF12" s="48" t="s">
        <v>101</v>
      </c>
    </row>
    <row r="13" spans="1:32" ht="15" customHeight="1">
      <c r="AA13" s="58"/>
    </row>
  </sheetData>
  <autoFilter ref="A4:AE12" xr:uid="{00000000-0009-0000-0000-000000000000}"/>
  <mergeCells count="18">
    <mergeCell ref="K3:K4"/>
    <mergeCell ref="L3:P3"/>
    <mergeCell ref="Q3:Q4"/>
    <mergeCell ref="R3:R4"/>
    <mergeCell ref="AF2:AF4"/>
    <mergeCell ref="AE3:AE4"/>
    <mergeCell ref="S3:W3"/>
    <mergeCell ref="X3:X4"/>
    <mergeCell ref="Y3:AC3"/>
    <mergeCell ref="AD3:AD4"/>
    <mergeCell ref="F2:R2"/>
    <mergeCell ref="S2:AE2"/>
    <mergeCell ref="F3:J3"/>
    <mergeCell ref="A2:A4"/>
    <mergeCell ref="B2:B4"/>
    <mergeCell ref="C2:C4"/>
    <mergeCell ref="D2:D4"/>
    <mergeCell ref="E2:E4"/>
  </mergeCells>
  <pageMargins left="0.25" right="0.25" top="0.75" bottom="0.75" header="0.3" footer="0.3"/>
  <pageSetup scale="25"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2E6F-10E1-4ACB-9985-8877FBB7A178}">
  <sheetPr>
    <tabColor rgb="FF00B0F0"/>
    <pageSetUpPr fitToPage="1"/>
  </sheetPr>
  <dimension ref="A1:AJ10"/>
  <sheetViews>
    <sheetView view="pageBreakPreview" topLeftCell="F1" zoomScale="70" zoomScaleNormal="80" zoomScaleSheetLayoutView="70" workbookViewId="0">
      <selection activeCell="O1" sqref="O1"/>
    </sheetView>
  </sheetViews>
  <sheetFormatPr baseColWidth="10" defaultRowHeight="15" customHeight="1"/>
  <cols>
    <col min="1" max="1" width="10.5703125" style="5" customWidth="1"/>
    <col min="2" max="2" width="16" style="5" customWidth="1"/>
    <col min="3" max="3" width="17.5703125" style="5" customWidth="1"/>
    <col min="4" max="4" width="22.28515625" style="5" customWidth="1"/>
    <col min="5" max="5" width="15.42578125" style="5" customWidth="1"/>
    <col min="6" max="6" width="8.42578125" style="5" customWidth="1"/>
    <col min="7" max="7" width="9.42578125" style="5" customWidth="1"/>
    <col min="8" max="11" width="7.42578125" style="5" customWidth="1"/>
    <col min="12" max="12" width="9.5703125" style="5" customWidth="1"/>
    <col min="13" max="13" width="9.42578125" style="5" customWidth="1"/>
    <col min="14" max="15" width="8.28515625" style="5" customWidth="1"/>
    <col min="16" max="17" width="8.85546875" style="5" customWidth="1"/>
    <col min="18" max="19" width="11.42578125" style="5" customWidth="1"/>
    <col min="20" max="20" width="101.85546875" style="5" customWidth="1"/>
    <col min="21" max="25" width="7.5703125" style="5" customWidth="1"/>
    <col min="26" max="26" width="9.85546875" style="5" customWidth="1"/>
    <col min="27" max="30" width="9.140625" style="5" customWidth="1"/>
    <col min="31" max="32" width="8.5703125" style="5" customWidth="1"/>
    <col min="33" max="34" width="11.42578125" style="5" customWidth="1"/>
    <col min="35" max="35" width="43.5703125" style="5" customWidth="1"/>
    <col min="36" max="36" width="52.42578125" style="5" customWidth="1"/>
    <col min="37" max="16384" width="11.42578125" style="5"/>
  </cols>
  <sheetData>
    <row r="1" spans="1:36" ht="15" customHeight="1" thickBot="1"/>
    <row r="2" spans="1:36" ht="15" customHeight="1" thickBot="1">
      <c r="A2" s="190" t="s">
        <v>0</v>
      </c>
      <c r="B2" s="190" t="s">
        <v>623</v>
      </c>
      <c r="C2" s="190" t="s">
        <v>93</v>
      </c>
      <c r="D2" s="190" t="s">
        <v>28</v>
      </c>
      <c r="E2" s="193" t="s">
        <v>8</v>
      </c>
      <c r="F2" s="211" t="s">
        <v>10</v>
      </c>
      <c r="G2" s="198"/>
      <c r="H2" s="198"/>
      <c r="I2" s="198"/>
      <c r="J2" s="198"/>
      <c r="K2" s="198"/>
      <c r="L2" s="198"/>
      <c r="M2" s="198"/>
      <c r="N2" s="198"/>
      <c r="O2" s="198"/>
      <c r="P2" s="198"/>
      <c r="Q2" s="198"/>
      <c r="R2" s="198"/>
      <c r="S2" s="199"/>
      <c r="T2" s="202" t="s">
        <v>110</v>
      </c>
      <c r="U2" s="206" t="s">
        <v>68</v>
      </c>
      <c r="V2" s="207"/>
      <c r="W2" s="207"/>
      <c r="X2" s="207"/>
      <c r="Y2" s="207"/>
      <c r="Z2" s="207"/>
      <c r="AA2" s="207"/>
      <c r="AB2" s="207"/>
      <c r="AC2" s="207"/>
      <c r="AD2" s="207"/>
      <c r="AE2" s="207"/>
      <c r="AF2" s="207"/>
      <c r="AG2" s="207"/>
      <c r="AH2" s="210"/>
      <c r="AI2" s="202" t="s">
        <v>110</v>
      </c>
      <c r="AJ2" s="212" t="s">
        <v>465</v>
      </c>
    </row>
    <row r="3" spans="1:36" ht="15" customHeight="1" thickBot="1">
      <c r="A3" s="191" t="s">
        <v>0</v>
      </c>
      <c r="B3" s="191"/>
      <c r="C3" s="191"/>
      <c r="D3" s="191"/>
      <c r="E3" s="194"/>
      <c r="F3" s="211" t="s">
        <v>12</v>
      </c>
      <c r="G3" s="198"/>
      <c r="H3" s="198"/>
      <c r="I3" s="198"/>
      <c r="J3" s="198"/>
      <c r="K3" s="196" t="s">
        <v>13</v>
      </c>
      <c r="L3" s="198" t="s">
        <v>14</v>
      </c>
      <c r="M3" s="198"/>
      <c r="N3" s="198"/>
      <c r="O3" s="198"/>
      <c r="P3" s="199"/>
      <c r="Q3" s="196" t="s">
        <v>105</v>
      </c>
      <c r="R3" s="200" t="s">
        <v>109</v>
      </c>
      <c r="S3" s="200" t="s">
        <v>11</v>
      </c>
      <c r="T3" s="203"/>
      <c r="U3" s="206" t="s">
        <v>12</v>
      </c>
      <c r="V3" s="207"/>
      <c r="W3" s="207"/>
      <c r="X3" s="207"/>
      <c r="Y3" s="207"/>
      <c r="Z3" s="208" t="s">
        <v>13</v>
      </c>
      <c r="AA3" s="207" t="s">
        <v>14</v>
      </c>
      <c r="AB3" s="207"/>
      <c r="AC3" s="207"/>
      <c r="AD3" s="207"/>
      <c r="AE3" s="210"/>
      <c r="AF3" s="208" t="s">
        <v>104</v>
      </c>
      <c r="AG3" s="204" t="s">
        <v>109</v>
      </c>
      <c r="AH3" s="204" t="s">
        <v>11</v>
      </c>
      <c r="AI3" s="203"/>
      <c r="AJ3" s="213"/>
    </row>
    <row r="4" spans="1:36" ht="28.5" customHeight="1" thickBot="1">
      <c r="A4" s="192"/>
      <c r="B4" s="192"/>
      <c r="C4" s="192"/>
      <c r="D4" s="192"/>
      <c r="E4" s="195"/>
      <c r="F4" s="6">
        <v>2020</v>
      </c>
      <c r="G4" s="7">
        <v>2021</v>
      </c>
      <c r="H4" s="7">
        <v>2022</v>
      </c>
      <c r="I4" s="8">
        <v>2023</v>
      </c>
      <c r="J4" s="9">
        <v>2024</v>
      </c>
      <c r="K4" s="197"/>
      <c r="L4" s="6">
        <v>2020</v>
      </c>
      <c r="M4" s="7">
        <v>2021</v>
      </c>
      <c r="N4" s="7">
        <v>2022</v>
      </c>
      <c r="O4" s="8">
        <v>2023</v>
      </c>
      <c r="P4" s="9">
        <v>2024</v>
      </c>
      <c r="Q4" s="197"/>
      <c r="R4" s="201"/>
      <c r="S4" s="201"/>
      <c r="T4" s="218"/>
      <c r="U4" s="10">
        <v>2020</v>
      </c>
      <c r="V4" s="11">
        <v>2021</v>
      </c>
      <c r="W4" s="11">
        <v>2022</v>
      </c>
      <c r="X4" s="12">
        <v>2023</v>
      </c>
      <c r="Y4" s="13">
        <v>2024</v>
      </c>
      <c r="Z4" s="209"/>
      <c r="AA4" s="10">
        <v>2020</v>
      </c>
      <c r="AB4" s="11">
        <v>2021</v>
      </c>
      <c r="AC4" s="11">
        <v>2022</v>
      </c>
      <c r="AD4" s="12">
        <v>2023</v>
      </c>
      <c r="AE4" s="13">
        <v>2024</v>
      </c>
      <c r="AF4" s="209"/>
      <c r="AG4" s="205"/>
      <c r="AH4" s="205"/>
      <c r="AI4" s="218"/>
      <c r="AJ4" s="214"/>
    </row>
    <row r="5" spans="1:36" ht="207.75" customHeight="1">
      <c r="A5" s="43">
        <v>7664</v>
      </c>
      <c r="B5" s="60" t="s">
        <v>6</v>
      </c>
      <c r="C5" s="60" t="s">
        <v>114</v>
      </c>
      <c r="D5" s="61" t="s">
        <v>31</v>
      </c>
      <c r="E5" s="61" t="s">
        <v>23</v>
      </c>
      <c r="F5" s="16">
        <v>4</v>
      </c>
      <c r="G5" s="17">
        <v>10</v>
      </c>
      <c r="H5" s="17">
        <v>13</v>
      </c>
      <c r="I5" s="18">
        <v>8</v>
      </c>
      <c r="J5" s="19">
        <v>2</v>
      </c>
      <c r="K5" s="20">
        <f t="shared" ref="K5:K9" si="0">+SUM(F5:J5)</f>
        <v>37</v>
      </c>
      <c r="L5" s="21">
        <v>4</v>
      </c>
      <c r="M5" s="17">
        <v>10</v>
      </c>
      <c r="N5" s="35">
        <v>13</v>
      </c>
      <c r="O5" s="22">
        <v>0</v>
      </c>
      <c r="P5" s="23">
        <v>0</v>
      </c>
      <c r="Q5" s="59">
        <f>+SUM(L5:P5)</f>
        <v>27</v>
      </c>
      <c r="R5" s="44">
        <f t="shared" ref="R5:R9" si="1">+N5/H5</f>
        <v>1</v>
      </c>
      <c r="S5" s="24">
        <f>+Q5/K5</f>
        <v>0.72972972972972971</v>
      </c>
      <c r="T5" s="181" t="s">
        <v>685</v>
      </c>
      <c r="U5" s="25">
        <v>26</v>
      </c>
      <c r="V5" s="29">
        <v>41</v>
      </c>
      <c r="W5" s="29">
        <v>143</v>
      </c>
      <c r="X5" s="26">
        <v>69</v>
      </c>
      <c r="Y5" s="27">
        <v>150</v>
      </c>
      <c r="Z5" s="28">
        <f t="shared" ref="Z5:Z9" si="2">SUM(U5:Y5)</f>
        <v>429</v>
      </c>
      <c r="AA5" s="29">
        <v>26</v>
      </c>
      <c r="AB5" s="30">
        <v>41</v>
      </c>
      <c r="AC5" s="39">
        <v>143</v>
      </c>
      <c r="AD5" s="31">
        <v>0</v>
      </c>
      <c r="AE5" s="31">
        <v>0</v>
      </c>
      <c r="AF5" s="28">
        <f>+SUM(AA5:AE5)</f>
        <v>210</v>
      </c>
      <c r="AG5" s="32">
        <f t="shared" ref="AG5:AG10" si="3">+AC5/W5</f>
        <v>1</v>
      </c>
      <c r="AH5" s="33">
        <f>+AF5/Z5</f>
        <v>0.48951048951048953</v>
      </c>
      <c r="AI5" s="41" t="s">
        <v>616</v>
      </c>
      <c r="AJ5" s="41" t="s">
        <v>672</v>
      </c>
    </row>
    <row r="6" spans="1:36" ht="177.75" customHeight="1">
      <c r="A6" s="43">
        <v>7664</v>
      </c>
      <c r="B6" s="60" t="s">
        <v>6</v>
      </c>
      <c r="C6" s="60" t="s">
        <v>115</v>
      </c>
      <c r="D6" s="61" t="s">
        <v>31</v>
      </c>
      <c r="E6" s="61" t="s">
        <v>24</v>
      </c>
      <c r="F6" s="16">
        <v>14</v>
      </c>
      <c r="G6" s="17">
        <v>40</v>
      </c>
      <c r="H6" s="17">
        <v>67</v>
      </c>
      <c r="I6" s="18">
        <v>28</v>
      </c>
      <c r="J6" s="19">
        <v>0</v>
      </c>
      <c r="K6" s="20">
        <f t="shared" si="0"/>
        <v>149</v>
      </c>
      <c r="L6" s="21">
        <v>14</v>
      </c>
      <c r="M6" s="17">
        <v>40</v>
      </c>
      <c r="N6" s="35">
        <v>67</v>
      </c>
      <c r="O6" s="22">
        <v>0</v>
      </c>
      <c r="P6" s="23">
        <v>0</v>
      </c>
      <c r="Q6" s="59">
        <f t="shared" ref="Q6:Q9" si="4">+SUM(L6:P6)</f>
        <v>121</v>
      </c>
      <c r="R6" s="44">
        <f t="shared" si="1"/>
        <v>1</v>
      </c>
      <c r="S6" s="24">
        <f t="shared" ref="S6:S9" si="5">+Q6/K6</f>
        <v>0.81208053691275173</v>
      </c>
      <c r="T6" s="181" t="s">
        <v>673</v>
      </c>
      <c r="U6" s="25">
        <v>367</v>
      </c>
      <c r="V6" s="29">
        <v>489</v>
      </c>
      <c r="W6" s="29">
        <v>320</v>
      </c>
      <c r="X6" s="26">
        <v>368</v>
      </c>
      <c r="Y6" s="27">
        <v>0</v>
      </c>
      <c r="Z6" s="28">
        <f t="shared" si="2"/>
        <v>1544</v>
      </c>
      <c r="AA6" s="29">
        <v>367</v>
      </c>
      <c r="AB6" s="30">
        <v>489</v>
      </c>
      <c r="AC6" s="39">
        <v>320</v>
      </c>
      <c r="AD6" s="31">
        <v>0</v>
      </c>
      <c r="AE6" s="31">
        <v>0</v>
      </c>
      <c r="AF6" s="28">
        <f t="shared" ref="AF6:AF9" si="6">+SUM(AA6:AE6)</f>
        <v>1176</v>
      </c>
      <c r="AG6" s="32">
        <f t="shared" si="3"/>
        <v>1</v>
      </c>
      <c r="AH6" s="33">
        <f t="shared" ref="AH6:AH10" si="7">+AF6/Z6</f>
        <v>0.76165803108808294</v>
      </c>
      <c r="AI6" s="41" t="s">
        <v>617</v>
      </c>
      <c r="AJ6" s="41" t="s">
        <v>674</v>
      </c>
    </row>
    <row r="7" spans="1:36" ht="349.5" customHeight="1">
      <c r="A7" s="43">
        <v>7664</v>
      </c>
      <c r="B7" s="60" t="s">
        <v>6</v>
      </c>
      <c r="C7" s="60" t="s">
        <v>675</v>
      </c>
      <c r="D7" s="61" t="s">
        <v>31</v>
      </c>
      <c r="E7" s="61" t="s">
        <v>25</v>
      </c>
      <c r="F7" s="16">
        <v>0</v>
      </c>
      <c r="G7" s="17">
        <v>0.6</v>
      </c>
      <c r="H7" s="17">
        <v>0.4</v>
      </c>
      <c r="I7" s="18">
        <v>0</v>
      </c>
      <c r="J7" s="19">
        <v>0</v>
      </c>
      <c r="K7" s="20">
        <f t="shared" si="0"/>
        <v>1</v>
      </c>
      <c r="L7" s="21">
        <v>0</v>
      </c>
      <c r="M7" s="17">
        <v>0.6</v>
      </c>
      <c r="N7" s="35">
        <v>0.4</v>
      </c>
      <c r="O7" s="22">
        <v>0</v>
      </c>
      <c r="P7" s="23">
        <v>0</v>
      </c>
      <c r="Q7" s="59">
        <f t="shared" si="4"/>
        <v>1</v>
      </c>
      <c r="R7" s="44">
        <f t="shared" si="1"/>
        <v>1</v>
      </c>
      <c r="S7" s="24">
        <f t="shared" si="5"/>
        <v>1</v>
      </c>
      <c r="T7" s="181" t="s">
        <v>686</v>
      </c>
      <c r="U7" s="25">
        <v>0</v>
      </c>
      <c r="V7" s="29">
        <v>56</v>
      </c>
      <c r="W7" s="29">
        <v>73</v>
      </c>
      <c r="X7" s="26">
        <v>0</v>
      </c>
      <c r="Y7" s="27">
        <v>0</v>
      </c>
      <c r="Z7" s="28">
        <f t="shared" si="2"/>
        <v>129</v>
      </c>
      <c r="AA7" s="29">
        <v>0</v>
      </c>
      <c r="AB7" s="30">
        <v>56</v>
      </c>
      <c r="AC7" s="39">
        <v>73</v>
      </c>
      <c r="AD7" s="31">
        <v>0</v>
      </c>
      <c r="AE7" s="31">
        <v>0</v>
      </c>
      <c r="AF7" s="28">
        <f t="shared" si="6"/>
        <v>129</v>
      </c>
      <c r="AG7" s="32">
        <f t="shared" si="3"/>
        <v>1</v>
      </c>
      <c r="AH7" s="33">
        <f t="shared" si="7"/>
        <v>1</v>
      </c>
      <c r="AI7" s="41" t="s">
        <v>618</v>
      </c>
      <c r="AJ7" s="41" t="s">
        <v>676</v>
      </c>
    </row>
    <row r="8" spans="1:36" ht="198.75" customHeight="1">
      <c r="A8" s="43">
        <v>7664</v>
      </c>
      <c r="B8" s="60" t="s">
        <v>6</v>
      </c>
      <c r="C8" s="60" t="s">
        <v>56</v>
      </c>
      <c r="D8" s="61" t="s">
        <v>31</v>
      </c>
      <c r="E8" s="61" t="s">
        <v>26</v>
      </c>
      <c r="F8" s="16">
        <v>0</v>
      </c>
      <c r="G8" s="17">
        <v>0.3</v>
      </c>
      <c r="H8" s="17">
        <v>0.3</v>
      </c>
      <c r="I8" s="18">
        <v>0.4</v>
      </c>
      <c r="J8" s="19">
        <v>0</v>
      </c>
      <c r="K8" s="20">
        <f t="shared" si="0"/>
        <v>1</v>
      </c>
      <c r="L8" s="21">
        <v>0</v>
      </c>
      <c r="M8" s="17">
        <v>0.3</v>
      </c>
      <c r="N8" s="35">
        <v>0.3</v>
      </c>
      <c r="O8" s="22">
        <v>0</v>
      </c>
      <c r="P8" s="23">
        <v>0</v>
      </c>
      <c r="Q8" s="59">
        <f t="shared" si="4"/>
        <v>0.6</v>
      </c>
      <c r="R8" s="44">
        <f t="shared" si="1"/>
        <v>1</v>
      </c>
      <c r="S8" s="24">
        <f t="shared" si="5"/>
        <v>0.6</v>
      </c>
      <c r="T8" s="41" t="s">
        <v>626</v>
      </c>
      <c r="U8" s="25">
        <v>0</v>
      </c>
      <c r="V8" s="29">
        <v>56</v>
      </c>
      <c r="W8" s="29">
        <v>128</v>
      </c>
      <c r="X8" s="26">
        <v>166</v>
      </c>
      <c r="Y8" s="27">
        <v>0</v>
      </c>
      <c r="Z8" s="28">
        <f t="shared" si="2"/>
        <v>350</v>
      </c>
      <c r="AA8" s="29">
        <v>0</v>
      </c>
      <c r="AB8" s="30">
        <v>56</v>
      </c>
      <c r="AC8" s="39">
        <v>128</v>
      </c>
      <c r="AD8" s="31">
        <v>0</v>
      </c>
      <c r="AE8" s="31">
        <v>0</v>
      </c>
      <c r="AF8" s="28">
        <f t="shared" si="6"/>
        <v>184</v>
      </c>
      <c r="AG8" s="32">
        <f t="shared" si="3"/>
        <v>1</v>
      </c>
      <c r="AH8" s="33">
        <f t="shared" si="7"/>
        <v>0.52571428571428569</v>
      </c>
      <c r="AI8" s="41" t="s">
        <v>619</v>
      </c>
      <c r="AJ8" s="41" t="s">
        <v>677</v>
      </c>
    </row>
    <row r="9" spans="1:36" ht="286.5" customHeight="1">
      <c r="A9" s="43">
        <v>7664</v>
      </c>
      <c r="B9" s="60" t="s">
        <v>6</v>
      </c>
      <c r="C9" s="60" t="s">
        <v>678</v>
      </c>
      <c r="D9" s="61" t="s">
        <v>31</v>
      </c>
      <c r="E9" s="61" t="s">
        <v>27</v>
      </c>
      <c r="F9" s="16">
        <v>5</v>
      </c>
      <c r="G9" s="17">
        <v>11</v>
      </c>
      <c r="H9" s="17">
        <v>12</v>
      </c>
      <c r="I9" s="18">
        <v>10</v>
      </c>
      <c r="J9" s="19">
        <v>7</v>
      </c>
      <c r="K9" s="20">
        <f t="shared" si="0"/>
        <v>45</v>
      </c>
      <c r="L9" s="21">
        <v>5</v>
      </c>
      <c r="M9" s="17">
        <v>11</v>
      </c>
      <c r="N9" s="35">
        <v>12</v>
      </c>
      <c r="O9" s="22">
        <v>0</v>
      </c>
      <c r="P9" s="23">
        <v>0</v>
      </c>
      <c r="Q9" s="59">
        <f t="shared" si="4"/>
        <v>28</v>
      </c>
      <c r="R9" s="44">
        <f t="shared" si="1"/>
        <v>1</v>
      </c>
      <c r="S9" s="24">
        <f t="shared" si="5"/>
        <v>0.62222222222222223</v>
      </c>
      <c r="T9" s="41" t="s">
        <v>679</v>
      </c>
      <c r="U9" s="25">
        <v>40</v>
      </c>
      <c r="V9" s="29">
        <v>42</v>
      </c>
      <c r="W9" s="29">
        <v>86</v>
      </c>
      <c r="X9" s="26">
        <v>42</v>
      </c>
      <c r="Y9" s="27">
        <v>110</v>
      </c>
      <c r="Z9" s="28">
        <f t="shared" si="2"/>
        <v>320</v>
      </c>
      <c r="AA9" s="29">
        <v>40</v>
      </c>
      <c r="AB9" s="30">
        <v>42</v>
      </c>
      <c r="AC9" s="39">
        <v>86</v>
      </c>
      <c r="AD9" s="31">
        <v>0</v>
      </c>
      <c r="AE9" s="31">
        <v>0</v>
      </c>
      <c r="AF9" s="28">
        <f t="shared" si="6"/>
        <v>168</v>
      </c>
      <c r="AG9" s="32">
        <f t="shared" si="3"/>
        <v>1</v>
      </c>
      <c r="AH9" s="33">
        <f t="shared" si="7"/>
        <v>0.52500000000000002</v>
      </c>
      <c r="AI9" s="41" t="s">
        <v>620</v>
      </c>
      <c r="AJ9" s="41" t="s">
        <v>680</v>
      </c>
    </row>
    <row r="10" spans="1:36" ht="15" customHeight="1">
      <c r="T10" s="63" t="s">
        <v>118</v>
      </c>
      <c r="U10" s="64">
        <f>+SUM(U5:U9)</f>
        <v>433</v>
      </c>
      <c r="V10" s="65">
        <f t="shared" ref="V10:AF10" si="8">+SUM(V5:V9)</f>
        <v>684</v>
      </c>
      <c r="W10" s="65">
        <f t="shared" si="8"/>
        <v>750</v>
      </c>
      <c r="X10" s="66">
        <f t="shared" si="8"/>
        <v>645</v>
      </c>
      <c r="Y10" s="67">
        <f t="shared" si="8"/>
        <v>260</v>
      </c>
      <c r="Z10" s="28">
        <f t="shared" si="8"/>
        <v>2772</v>
      </c>
      <c r="AA10" s="65">
        <f t="shared" si="8"/>
        <v>433</v>
      </c>
      <c r="AB10" s="68">
        <f t="shared" si="8"/>
        <v>684</v>
      </c>
      <c r="AC10" s="69">
        <f t="shared" si="8"/>
        <v>750</v>
      </c>
      <c r="AD10" s="70">
        <f t="shared" si="8"/>
        <v>0</v>
      </c>
      <c r="AE10" s="70">
        <f t="shared" si="8"/>
        <v>0</v>
      </c>
      <c r="AF10" s="28">
        <f t="shared" si="8"/>
        <v>1867</v>
      </c>
      <c r="AG10" s="32">
        <f t="shared" si="3"/>
        <v>1</v>
      </c>
      <c r="AH10" s="32">
        <f t="shared" si="7"/>
        <v>0.67352092352092352</v>
      </c>
    </row>
  </sheetData>
  <autoFilter ref="A4:AH9" xr:uid="{00000000-0009-0000-0000-000000000000}"/>
  <mergeCells count="22">
    <mergeCell ref="F2:S2"/>
    <mergeCell ref="Q3:Q4"/>
    <mergeCell ref="AF3:AF4"/>
    <mergeCell ref="A2:A4"/>
    <mergeCell ref="B2:B4"/>
    <mergeCell ref="C2:C4"/>
    <mergeCell ref="D2:D4"/>
    <mergeCell ref="E2:E4"/>
    <mergeCell ref="F3:J3"/>
    <mergeCell ref="K3:K4"/>
    <mergeCell ref="L3:P3"/>
    <mergeCell ref="R3:R4"/>
    <mergeCell ref="S3:S4"/>
    <mergeCell ref="T2:T4"/>
    <mergeCell ref="AJ2:AJ4"/>
    <mergeCell ref="AG3:AG4"/>
    <mergeCell ref="AH3:AH4"/>
    <mergeCell ref="U2:AH2"/>
    <mergeCell ref="AI2:AI4"/>
    <mergeCell ref="U3:Y3"/>
    <mergeCell ref="Z3:Z4"/>
    <mergeCell ref="AA3:AE3"/>
  </mergeCells>
  <pageMargins left="0.25" right="0.25" top="0.75" bottom="0.75" header="0.3" footer="0.3"/>
  <pageSetup scale="2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J13"/>
  <sheetViews>
    <sheetView tabSelected="1" view="pageBreakPreview" zoomScale="80" zoomScaleNormal="80" zoomScaleSheetLayoutView="80" workbookViewId="0"/>
  </sheetViews>
  <sheetFormatPr baseColWidth="10" defaultRowHeight="15" customHeight="1"/>
  <cols>
    <col min="1" max="1" width="8.7109375" style="5" customWidth="1"/>
    <col min="2" max="2" width="16.7109375" style="5" customWidth="1"/>
    <col min="3" max="3" width="23" style="5" customWidth="1"/>
    <col min="4" max="4" width="22.85546875" style="5" customWidth="1"/>
    <col min="5" max="5" width="21.85546875" style="5" customWidth="1"/>
    <col min="6" max="7" width="6.7109375" style="5" customWidth="1"/>
    <col min="8" max="8" width="7" style="5" customWidth="1"/>
    <col min="9" max="9" width="6.28515625" style="5" customWidth="1"/>
    <col min="10" max="10" width="6.42578125" style="5" customWidth="1"/>
    <col min="11" max="11" width="7.42578125" style="5" customWidth="1"/>
    <col min="12" max="12" width="7.5703125" style="5" customWidth="1"/>
    <col min="13" max="13" width="6.28515625" style="5" customWidth="1"/>
    <col min="14" max="14" width="6.5703125" style="5" customWidth="1"/>
    <col min="15" max="15" width="6.28515625" style="5" customWidth="1"/>
    <col min="16" max="16" width="7" style="5" customWidth="1"/>
    <col min="17" max="17" width="8.85546875" style="5" customWidth="1"/>
    <col min="18" max="18" width="11.42578125" style="5" customWidth="1"/>
    <col min="19" max="19" width="9.85546875" style="5" customWidth="1"/>
    <col min="20" max="20" width="120.28515625" style="5" customWidth="1"/>
    <col min="21" max="21" width="6.5703125" style="5" customWidth="1"/>
    <col min="22" max="22" width="7.140625" style="5" customWidth="1"/>
    <col min="23" max="23" width="7.28515625" style="5" customWidth="1"/>
    <col min="24" max="24" width="6.85546875" style="5" customWidth="1"/>
    <col min="25" max="25" width="7.28515625" style="5" customWidth="1"/>
    <col min="26" max="26" width="12" style="5" customWidth="1"/>
    <col min="27" max="27" width="6.7109375" style="5" customWidth="1"/>
    <col min="28" max="28" width="6.28515625" style="5" customWidth="1"/>
    <col min="29" max="29" width="7.5703125" style="5" customWidth="1"/>
    <col min="30" max="30" width="7.7109375" style="5" customWidth="1"/>
    <col min="31" max="31" width="7.140625" style="5" customWidth="1"/>
    <col min="32" max="32" width="9.5703125" style="5" customWidth="1"/>
    <col min="33" max="33" width="10.7109375" style="5" customWidth="1"/>
    <col min="34" max="34" width="9.42578125" style="5" customWidth="1"/>
    <col min="35" max="35" width="100.85546875" style="5" customWidth="1"/>
    <col min="36" max="36" width="86.85546875" style="5" customWidth="1"/>
    <col min="37" max="16384" width="11.42578125" style="5"/>
  </cols>
  <sheetData>
    <row r="1" spans="1:36" ht="15" customHeight="1" thickBot="1"/>
    <row r="2" spans="1:36" ht="15" customHeight="1" thickBot="1">
      <c r="A2" s="190" t="s">
        <v>0</v>
      </c>
      <c r="B2" s="190" t="s">
        <v>623</v>
      </c>
      <c r="C2" s="190" t="s">
        <v>93</v>
      </c>
      <c r="D2" s="190" t="s">
        <v>28</v>
      </c>
      <c r="E2" s="193" t="s">
        <v>8</v>
      </c>
      <c r="F2" s="211" t="s">
        <v>10</v>
      </c>
      <c r="G2" s="198"/>
      <c r="H2" s="198"/>
      <c r="I2" s="198"/>
      <c r="J2" s="198"/>
      <c r="K2" s="198"/>
      <c r="L2" s="198"/>
      <c r="M2" s="198"/>
      <c r="N2" s="198"/>
      <c r="O2" s="198"/>
      <c r="P2" s="198"/>
      <c r="Q2" s="198"/>
      <c r="R2" s="198"/>
      <c r="S2" s="199"/>
      <c r="T2" s="202" t="s">
        <v>110</v>
      </c>
      <c r="U2" s="206" t="s">
        <v>68</v>
      </c>
      <c r="V2" s="207"/>
      <c r="W2" s="207"/>
      <c r="X2" s="207"/>
      <c r="Y2" s="207"/>
      <c r="Z2" s="207"/>
      <c r="AA2" s="207"/>
      <c r="AB2" s="207"/>
      <c r="AC2" s="207"/>
      <c r="AD2" s="207"/>
      <c r="AE2" s="207"/>
      <c r="AF2" s="207"/>
      <c r="AG2" s="207"/>
      <c r="AH2" s="210"/>
      <c r="AI2" s="215" t="s">
        <v>110</v>
      </c>
      <c r="AJ2" s="212" t="s">
        <v>465</v>
      </c>
    </row>
    <row r="3" spans="1:36" ht="15" customHeight="1" thickBot="1">
      <c r="A3" s="191" t="s">
        <v>0</v>
      </c>
      <c r="B3" s="191"/>
      <c r="C3" s="191"/>
      <c r="D3" s="191"/>
      <c r="E3" s="194"/>
      <c r="F3" s="211" t="s">
        <v>12</v>
      </c>
      <c r="G3" s="198"/>
      <c r="H3" s="198"/>
      <c r="I3" s="198"/>
      <c r="J3" s="198"/>
      <c r="K3" s="196" t="s">
        <v>13</v>
      </c>
      <c r="L3" s="198" t="s">
        <v>14</v>
      </c>
      <c r="M3" s="198"/>
      <c r="N3" s="198"/>
      <c r="O3" s="198"/>
      <c r="P3" s="199"/>
      <c r="Q3" s="196" t="s">
        <v>105</v>
      </c>
      <c r="R3" s="200" t="s">
        <v>109</v>
      </c>
      <c r="S3" s="200" t="s">
        <v>11</v>
      </c>
      <c r="T3" s="203"/>
      <c r="U3" s="206" t="s">
        <v>12</v>
      </c>
      <c r="V3" s="207"/>
      <c r="W3" s="207"/>
      <c r="X3" s="207"/>
      <c r="Y3" s="207"/>
      <c r="Z3" s="208" t="s">
        <v>13</v>
      </c>
      <c r="AA3" s="207" t="s">
        <v>14</v>
      </c>
      <c r="AB3" s="207"/>
      <c r="AC3" s="207"/>
      <c r="AD3" s="207"/>
      <c r="AE3" s="210"/>
      <c r="AF3" s="208" t="s">
        <v>104</v>
      </c>
      <c r="AG3" s="204" t="s">
        <v>109</v>
      </c>
      <c r="AH3" s="204" t="s">
        <v>11</v>
      </c>
      <c r="AI3" s="216"/>
      <c r="AJ3" s="213"/>
    </row>
    <row r="4" spans="1:36" ht="22.5" customHeight="1" thickBot="1">
      <c r="A4" s="192"/>
      <c r="B4" s="192"/>
      <c r="C4" s="192"/>
      <c r="D4" s="192"/>
      <c r="E4" s="195"/>
      <c r="F4" s="6">
        <v>2020</v>
      </c>
      <c r="G4" s="7">
        <v>2021</v>
      </c>
      <c r="H4" s="7">
        <v>2022</v>
      </c>
      <c r="I4" s="8">
        <v>2023</v>
      </c>
      <c r="J4" s="9">
        <v>2024</v>
      </c>
      <c r="K4" s="197"/>
      <c r="L4" s="6">
        <v>2020</v>
      </c>
      <c r="M4" s="7">
        <v>2021</v>
      </c>
      <c r="N4" s="7">
        <v>2022</v>
      </c>
      <c r="O4" s="8">
        <v>2023</v>
      </c>
      <c r="P4" s="9">
        <v>2024</v>
      </c>
      <c r="Q4" s="197"/>
      <c r="R4" s="201"/>
      <c r="S4" s="201"/>
      <c r="T4" s="218"/>
      <c r="U4" s="10">
        <v>2020</v>
      </c>
      <c r="V4" s="11">
        <v>2021</v>
      </c>
      <c r="W4" s="11">
        <v>2022</v>
      </c>
      <c r="X4" s="12">
        <v>2023</v>
      </c>
      <c r="Y4" s="13">
        <v>2024</v>
      </c>
      <c r="Z4" s="209"/>
      <c r="AA4" s="10">
        <v>2020</v>
      </c>
      <c r="AB4" s="11">
        <v>2021</v>
      </c>
      <c r="AC4" s="11">
        <v>2022</v>
      </c>
      <c r="AD4" s="12">
        <v>2023</v>
      </c>
      <c r="AE4" s="13">
        <v>2024</v>
      </c>
      <c r="AF4" s="209"/>
      <c r="AG4" s="205"/>
      <c r="AH4" s="205"/>
      <c r="AI4" s="217"/>
      <c r="AJ4" s="214"/>
    </row>
    <row r="5" spans="1:36" ht="334.5" customHeight="1">
      <c r="A5" s="43">
        <v>7682</v>
      </c>
      <c r="B5" s="60" t="s">
        <v>2</v>
      </c>
      <c r="C5" s="60" t="s">
        <v>108</v>
      </c>
      <c r="D5" s="62" t="s">
        <v>367</v>
      </c>
      <c r="E5" s="61" t="s">
        <v>83</v>
      </c>
      <c r="F5" s="16">
        <v>167</v>
      </c>
      <c r="G5" s="17">
        <v>246</v>
      </c>
      <c r="H5" s="17">
        <v>247</v>
      </c>
      <c r="I5" s="18">
        <v>168</v>
      </c>
      <c r="J5" s="19">
        <v>302</v>
      </c>
      <c r="K5" s="59">
        <f>+SUM(F5:J5)</f>
        <v>1130</v>
      </c>
      <c r="L5" s="21">
        <v>167</v>
      </c>
      <c r="M5" s="17">
        <v>246</v>
      </c>
      <c r="N5" s="35">
        <v>247</v>
      </c>
      <c r="O5" s="22">
        <v>0</v>
      </c>
      <c r="P5" s="23">
        <v>0</v>
      </c>
      <c r="Q5" s="59">
        <f>+SUM(L5:P5)</f>
        <v>660</v>
      </c>
      <c r="R5" s="44">
        <f>+N5/H5</f>
        <v>1</v>
      </c>
      <c r="S5" s="24">
        <f>+Q5/K5</f>
        <v>0.58407079646017701</v>
      </c>
      <c r="T5" s="181" t="s">
        <v>681</v>
      </c>
      <c r="U5" s="25">
        <v>743</v>
      </c>
      <c r="V5" s="29">
        <v>795</v>
      </c>
      <c r="W5" s="29">
        <v>1106</v>
      </c>
      <c r="X5" s="26">
        <v>865</v>
      </c>
      <c r="Y5" s="27">
        <v>1877</v>
      </c>
      <c r="Z5" s="28">
        <f t="shared" ref="Z5:Z6" si="0">SUM(U5:Y5)</f>
        <v>5386</v>
      </c>
      <c r="AA5" s="29">
        <v>743</v>
      </c>
      <c r="AB5" s="30">
        <v>795</v>
      </c>
      <c r="AC5" s="39">
        <v>1106</v>
      </c>
      <c r="AD5" s="31">
        <v>0</v>
      </c>
      <c r="AE5" s="31">
        <v>0</v>
      </c>
      <c r="AF5" s="28">
        <f>+SUM(AA5:AE5)</f>
        <v>2644</v>
      </c>
      <c r="AG5" s="32">
        <f>+AC5/W5</f>
        <v>1</v>
      </c>
      <c r="AH5" s="33">
        <f>+AF5/Z5</f>
        <v>0.49090233939844041</v>
      </c>
      <c r="AI5" s="181" t="s">
        <v>639</v>
      </c>
      <c r="AJ5" s="185" t="s">
        <v>602</v>
      </c>
    </row>
    <row r="6" spans="1:36" ht="384" customHeight="1">
      <c r="A6" s="43">
        <v>7682</v>
      </c>
      <c r="B6" s="60" t="s">
        <v>2</v>
      </c>
      <c r="C6" s="60" t="s">
        <v>65</v>
      </c>
      <c r="D6" s="62" t="s">
        <v>116</v>
      </c>
      <c r="E6" s="61" t="s">
        <v>76</v>
      </c>
      <c r="F6" s="16">
        <v>0</v>
      </c>
      <c r="G6" s="17">
        <v>30</v>
      </c>
      <c r="H6" s="17">
        <v>30</v>
      </c>
      <c r="I6" s="18">
        <v>30</v>
      </c>
      <c r="J6" s="19">
        <v>10</v>
      </c>
      <c r="K6" s="59">
        <f>+SUM(F6:J6)</f>
        <v>100</v>
      </c>
      <c r="L6" s="21">
        <v>0</v>
      </c>
      <c r="M6" s="17">
        <v>30</v>
      </c>
      <c r="N6" s="35">
        <v>30</v>
      </c>
      <c r="O6" s="22">
        <v>0</v>
      </c>
      <c r="P6" s="23">
        <v>0</v>
      </c>
      <c r="Q6" s="59">
        <f t="shared" ref="Q6:Q11" si="1">+SUM(L6:P6)</f>
        <v>60</v>
      </c>
      <c r="R6" s="44">
        <f t="shared" ref="R6:R11" si="2">+N6/H6</f>
        <v>1</v>
      </c>
      <c r="S6" s="24">
        <f t="shared" ref="S6:S11" si="3">+Q6/K6</f>
        <v>0.6</v>
      </c>
      <c r="T6" s="181" t="s">
        <v>688</v>
      </c>
      <c r="U6" s="25">
        <v>0</v>
      </c>
      <c r="V6" s="29">
        <v>126</v>
      </c>
      <c r="W6" s="29">
        <v>143</v>
      </c>
      <c r="X6" s="26">
        <v>132</v>
      </c>
      <c r="Y6" s="27">
        <v>180</v>
      </c>
      <c r="Z6" s="28">
        <f t="shared" si="0"/>
        <v>581</v>
      </c>
      <c r="AA6" s="29">
        <v>0</v>
      </c>
      <c r="AB6" s="30">
        <v>126</v>
      </c>
      <c r="AC6" s="39">
        <v>143</v>
      </c>
      <c r="AD6" s="31">
        <v>0</v>
      </c>
      <c r="AE6" s="31">
        <v>0</v>
      </c>
      <c r="AF6" s="28">
        <f t="shared" ref="AF6:AF12" si="4">+SUM(AA6:AE6)</f>
        <v>269</v>
      </c>
      <c r="AG6" s="32">
        <f t="shared" ref="AG6:AG12" si="5">+AC6/W6</f>
        <v>1</v>
      </c>
      <c r="AH6" s="33">
        <f t="shared" ref="AH6:AH12" si="6">+AF6/Z6</f>
        <v>0.4629948364888124</v>
      </c>
      <c r="AI6" s="41" t="s">
        <v>603</v>
      </c>
      <c r="AJ6" s="181" t="s">
        <v>606</v>
      </c>
    </row>
    <row r="7" spans="1:36" ht="409.5" customHeight="1">
      <c r="A7" s="43">
        <v>7682</v>
      </c>
      <c r="B7" s="60" t="s">
        <v>2</v>
      </c>
      <c r="C7" s="60" t="s">
        <v>67</v>
      </c>
      <c r="D7" s="61" t="s">
        <v>66</v>
      </c>
      <c r="E7" s="61" t="s">
        <v>77</v>
      </c>
      <c r="F7" s="16">
        <v>0.5</v>
      </c>
      <c r="G7" s="17">
        <v>1</v>
      </c>
      <c r="H7" s="17">
        <v>1</v>
      </c>
      <c r="I7" s="18">
        <v>1</v>
      </c>
      <c r="J7" s="19">
        <v>0.5</v>
      </c>
      <c r="K7" s="59">
        <f t="shared" ref="K7:K8" si="7">+SUM(F7:J7)</f>
        <v>4</v>
      </c>
      <c r="L7" s="21">
        <v>0.5</v>
      </c>
      <c r="M7" s="17">
        <v>1</v>
      </c>
      <c r="N7" s="35">
        <v>1</v>
      </c>
      <c r="O7" s="22">
        <v>0</v>
      </c>
      <c r="P7" s="23">
        <v>0</v>
      </c>
      <c r="Q7" s="59">
        <f t="shared" si="1"/>
        <v>2.5</v>
      </c>
      <c r="R7" s="44">
        <f t="shared" si="2"/>
        <v>1</v>
      </c>
      <c r="S7" s="24">
        <f>+Q7/K7</f>
        <v>0.625</v>
      </c>
      <c r="T7" s="181" t="s">
        <v>627</v>
      </c>
      <c r="U7" s="25">
        <v>38</v>
      </c>
      <c r="V7" s="29">
        <v>185</v>
      </c>
      <c r="W7" s="29">
        <v>298</v>
      </c>
      <c r="X7" s="26">
        <v>295</v>
      </c>
      <c r="Y7" s="27">
        <v>430</v>
      </c>
      <c r="Z7" s="28">
        <f t="shared" ref="Z7:Z12" si="8">SUM(U7:Y7)</f>
        <v>1246</v>
      </c>
      <c r="AA7" s="29">
        <v>38</v>
      </c>
      <c r="AB7" s="30">
        <v>185</v>
      </c>
      <c r="AC7" s="39">
        <v>298</v>
      </c>
      <c r="AD7" s="31">
        <v>0</v>
      </c>
      <c r="AE7" s="31">
        <v>0</v>
      </c>
      <c r="AF7" s="28">
        <f t="shared" si="4"/>
        <v>521</v>
      </c>
      <c r="AG7" s="32">
        <f t="shared" si="5"/>
        <v>1</v>
      </c>
      <c r="AH7" s="33">
        <f t="shared" si="6"/>
        <v>0.41813804173354735</v>
      </c>
      <c r="AI7" s="41" t="s">
        <v>599</v>
      </c>
      <c r="AJ7" s="181" t="s">
        <v>628</v>
      </c>
    </row>
    <row r="8" spans="1:36" ht="291" customHeight="1">
      <c r="A8" s="43">
        <v>7682</v>
      </c>
      <c r="B8" s="60" t="s">
        <v>2</v>
      </c>
      <c r="C8" s="60" t="s">
        <v>91</v>
      </c>
      <c r="D8" s="61" t="s">
        <v>66</v>
      </c>
      <c r="E8" s="61" t="s">
        <v>78</v>
      </c>
      <c r="F8" s="16">
        <v>0.5</v>
      </c>
      <c r="G8" s="17">
        <v>1</v>
      </c>
      <c r="H8" s="17">
        <v>1</v>
      </c>
      <c r="I8" s="18">
        <v>1</v>
      </c>
      <c r="J8" s="19">
        <v>0.5</v>
      </c>
      <c r="K8" s="59">
        <f t="shared" si="7"/>
        <v>4</v>
      </c>
      <c r="L8" s="21">
        <v>0.5</v>
      </c>
      <c r="M8" s="17">
        <v>1</v>
      </c>
      <c r="N8" s="35">
        <v>1</v>
      </c>
      <c r="O8" s="22">
        <v>0</v>
      </c>
      <c r="P8" s="23">
        <v>0</v>
      </c>
      <c r="Q8" s="59">
        <f t="shared" si="1"/>
        <v>2.5</v>
      </c>
      <c r="R8" s="44">
        <f t="shared" si="2"/>
        <v>1</v>
      </c>
      <c r="S8" s="24">
        <f t="shared" si="3"/>
        <v>0.625</v>
      </c>
      <c r="T8" s="181" t="s">
        <v>629</v>
      </c>
      <c r="U8" s="25">
        <v>70</v>
      </c>
      <c r="V8" s="29">
        <v>10</v>
      </c>
      <c r="W8" s="29">
        <v>77</v>
      </c>
      <c r="X8" s="26">
        <v>83</v>
      </c>
      <c r="Y8" s="27">
        <v>31</v>
      </c>
      <c r="Z8" s="28">
        <f t="shared" si="8"/>
        <v>271</v>
      </c>
      <c r="AA8" s="29">
        <v>70</v>
      </c>
      <c r="AB8" s="30">
        <v>10</v>
      </c>
      <c r="AC8" s="39">
        <v>77</v>
      </c>
      <c r="AD8" s="31">
        <v>0</v>
      </c>
      <c r="AE8" s="31">
        <v>0</v>
      </c>
      <c r="AF8" s="28">
        <f t="shared" si="4"/>
        <v>157</v>
      </c>
      <c r="AG8" s="32">
        <f t="shared" si="5"/>
        <v>1</v>
      </c>
      <c r="AH8" s="33">
        <f t="shared" si="6"/>
        <v>0.57933579335793361</v>
      </c>
      <c r="AI8" s="181" t="s">
        <v>600</v>
      </c>
      <c r="AJ8" s="181" t="s">
        <v>630</v>
      </c>
    </row>
    <row r="9" spans="1:36" ht="380.25" customHeight="1">
      <c r="A9" s="43">
        <v>7682</v>
      </c>
      <c r="B9" s="60" t="s">
        <v>2</v>
      </c>
      <c r="C9" s="60" t="s">
        <v>90</v>
      </c>
      <c r="D9" s="61" t="s">
        <v>64</v>
      </c>
      <c r="E9" s="61" t="s">
        <v>79</v>
      </c>
      <c r="F9" s="34">
        <v>0.5</v>
      </c>
      <c r="G9" s="35">
        <v>1</v>
      </c>
      <c r="H9" s="35">
        <v>1</v>
      </c>
      <c r="I9" s="22">
        <v>1</v>
      </c>
      <c r="J9" s="23">
        <v>0.5</v>
      </c>
      <c r="K9" s="59">
        <f>SUM(F9:J9)</f>
        <v>4</v>
      </c>
      <c r="L9" s="36">
        <v>0.5</v>
      </c>
      <c r="M9" s="35">
        <v>1</v>
      </c>
      <c r="N9" s="35">
        <v>1</v>
      </c>
      <c r="O9" s="22">
        <v>0</v>
      </c>
      <c r="P9" s="23">
        <v>0</v>
      </c>
      <c r="Q9" s="59">
        <f t="shared" si="1"/>
        <v>2.5</v>
      </c>
      <c r="R9" s="44">
        <f t="shared" si="2"/>
        <v>1</v>
      </c>
      <c r="S9" s="24">
        <f t="shared" si="3"/>
        <v>0.625</v>
      </c>
      <c r="T9" s="184" t="s">
        <v>625</v>
      </c>
      <c r="U9" s="37">
        <v>430</v>
      </c>
      <c r="V9" s="39">
        <v>324</v>
      </c>
      <c r="W9" s="39">
        <v>525</v>
      </c>
      <c r="X9" s="31">
        <v>933</v>
      </c>
      <c r="Y9" s="38">
        <v>570</v>
      </c>
      <c r="Z9" s="28">
        <f t="shared" ref="Z9" si="9">SUM(U9:Y9)</f>
        <v>2782</v>
      </c>
      <c r="AA9" s="39">
        <v>430</v>
      </c>
      <c r="AB9" s="40">
        <v>324</v>
      </c>
      <c r="AC9" s="39">
        <v>525</v>
      </c>
      <c r="AD9" s="31">
        <v>0</v>
      </c>
      <c r="AE9" s="31">
        <v>0</v>
      </c>
      <c r="AF9" s="28">
        <f t="shared" si="4"/>
        <v>1279</v>
      </c>
      <c r="AG9" s="32">
        <f t="shared" si="5"/>
        <v>1</v>
      </c>
      <c r="AH9" s="33">
        <f t="shared" si="6"/>
        <v>0.45974119338605318</v>
      </c>
      <c r="AI9" s="42" t="s">
        <v>631</v>
      </c>
      <c r="AJ9" s="279" t="s">
        <v>689</v>
      </c>
    </row>
    <row r="10" spans="1:36" ht="398.25" customHeight="1">
      <c r="A10" s="43">
        <v>7682</v>
      </c>
      <c r="B10" s="60" t="s">
        <v>2</v>
      </c>
      <c r="C10" s="41" t="s">
        <v>106</v>
      </c>
      <c r="D10" s="61" t="s">
        <v>66</v>
      </c>
      <c r="E10" s="61" t="s">
        <v>80</v>
      </c>
      <c r="F10" s="16">
        <v>97</v>
      </c>
      <c r="G10" s="17">
        <v>204</v>
      </c>
      <c r="H10" s="17">
        <v>344</v>
      </c>
      <c r="I10" s="18">
        <v>108</v>
      </c>
      <c r="J10" s="19">
        <v>66</v>
      </c>
      <c r="K10" s="105">
        <f>+SUM(F10:J10)-1</f>
        <v>818</v>
      </c>
      <c r="L10" s="21">
        <v>96</v>
      </c>
      <c r="M10" s="17">
        <v>204</v>
      </c>
      <c r="N10" s="35">
        <v>344</v>
      </c>
      <c r="O10" s="22">
        <v>0</v>
      </c>
      <c r="P10" s="23">
        <v>0</v>
      </c>
      <c r="Q10" s="59">
        <f t="shared" si="1"/>
        <v>644</v>
      </c>
      <c r="R10" s="44">
        <f t="shared" si="2"/>
        <v>1</v>
      </c>
      <c r="S10" s="24">
        <f t="shared" si="3"/>
        <v>0.78728606356968212</v>
      </c>
      <c r="T10" s="181" t="s">
        <v>632</v>
      </c>
      <c r="U10" s="25">
        <v>478</v>
      </c>
      <c r="V10" s="29">
        <v>998</v>
      </c>
      <c r="W10" s="29">
        <v>1983</v>
      </c>
      <c r="X10" s="26">
        <v>1180</v>
      </c>
      <c r="Y10" s="27">
        <v>785</v>
      </c>
      <c r="Z10" s="28">
        <f t="shared" si="8"/>
        <v>5424</v>
      </c>
      <c r="AA10" s="29">
        <v>478</v>
      </c>
      <c r="AB10" s="30">
        <v>998</v>
      </c>
      <c r="AC10" s="39">
        <v>1921</v>
      </c>
      <c r="AD10" s="31">
        <v>0</v>
      </c>
      <c r="AE10" s="31" t="s">
        <v>15</v>
      </c>
      <c r="AF10" s="28">
        <f t="shared" si="4"/>
        <v>3397</v>
      </c>
      <c r="AG10" s="32">
        <f t="shared" si="5"/>
        <v>0.96873424104891581</v>
      </c>
      <c r="AH10" s="33">
        <f t="shared" si="6"/>
        <v>0.6262905604719764</v>
      </c>
      <c r="AI10" s="41" t="s">
        <v>601</v>
      </c>
      <c r="AJ10" s="186" t="s">
        <v>633</v>
      </c>
    </row>
    <row r="11" spans="1:36" ht="328.5" customHeight="1">
      <c r="A11" s="43">
        <v>7682</v>
      </c>
      <c r="B11" s="60" t="s">
        <v>2</v>
      </c>
      <c r="C11" s="60" t="s">
        <v>107</v>
      </c>
      <c r="D11" s="61" t="s">
        <v>66</v>
      </c>
      <c r="E11" s="61" t="s">
        <v>81</v>
      </c>
      <c r="F11" s="16">
        <v>32</v>
      </c>
      <c r="G11" s="17">
        <v>81</v>
      </c>
      <c r="H11" s="17">
        <v>142</v>
      </c>
      <c r="I11" s="18">
        <v>81</v>
      </c>
      <c r="J11" s="19">
        <v>27</v>
      </c>
      <c r="K11" s="105">
        <f>+SUM(F11:J11)-1</f>
        <v>362</v>
      </c>
      <c r="L11" s="104">
        <v>31</v>
      </c>
      <c r="M11" s="17">
        <v>81</v>
      </c>
      <c r="N11" s="35">
        <v>142</v>
      </c>
      <c r="O11" s="22">
        <v>0</v>
      </c>
      <c r="P11" s="23">
        <v>0</v>
      </c>
      <c r="Q11" s="59">
        <f t="shared" si="1"/>
        <v>254</v>
      </c>
      <c r="R11" s="44">
        <f t="shared" si="2"/>
        <v>1</v>
      </c>
      <c r="S11" s="24">
        <f t="shared" si="3"/>
        <v>0.7016574585635359</v>
      </c>
      <c r="T11" s="181" t="s">
        <v>634</v>
      </c>
      <c r="U11" s="25">
        <v>190</v>
      </c>
      <c r="V11" s="29">
        <v>47</v>
      </c>
      <c r="W11" s="29">
        <v>88</v>
      </c>
      <c r="X11" s="26">
        <v>179</v>
      </c>
      <c r="Y11" s="27">
        <v>97</v>
      </c>
      <c r="Z11" s="28">
        <f t="shared" si="8"/>
        <v>601</v>
      </c>
      <c r="AA11" s="29">
        <v>190</v>
      </c>
      <c r="AB11" s="30">
        <v>47</v>
      </c>
      <c r="AC11" s="39">
        <v>88</v>
      </c>
      <c r="AD11" s="31">
        <v>0</v>
      </c>
      <c r="AE11" s="31">
        <v>0</v>
      </c>
      <c r="AF11" s="28">
        <f t="shared" si="4"/>
        <v>325</v>
      </c>
      <c r="AG11" s="32">
        <f t="shared" si="5"/>
        <v>1</v>
      </c>
      <c r="AH11" s="33">
        <f t="shared" si="6"/>
        <v>0.54076539101497501</v>
      </c>
      <c r="AI11" s="181" t="s">
        <v>635</v>
      </c>
      <c r="AJ11" s="181" t="s">
        <v>636</v>
      </c>
    </row>
    <row r="12" spans="1:36" ht="266.25" customHeight="1">
      <c r="A12" s="43">
        <v>7682</v>
      </c>
      <c r="B12" s="60" t="s">
        <v>2</v>
      </c>
      <c r="C12" s="60" t="s">
        <v>103</v>
      </c>
      <c r="D12" s="61" t="s">
        <v>117</v>
      </c>
      <c r="E12" s="61" t="s">
        <v>82</v>
      </c>
      <c r="F12" s="16">
        <v>2</v>
      </c>
      <c r="G12" s="17">
        <v>2</v>
      </c>
      <c r="H12" s="17">
        <v>2</v>
      </c>
      <c r="I12" s="18">
        <v>2</v>
      </c>
      <c r="J12" s="19">
        <v>2</v>
      </c>
      <c r="K12" s="105"/>
      <c r="L12" s="21">
        <v>1.9</v>
      </c>
      <c r="M12" s="17">
        <v>2</v>
      </c>
      <c r="N12" s="17">
        <v>2</v>
      </c>
      <c r="O12" s="18">
        <v>0</v>
      </c>
      <c r="P12" s="19">
        <v>0</v>
      </c>
      <c r="Q12" s="59"/>
      <c r="R12" s="44"/>
      <c r="S12" s="24"/>
      <c r="T12" s="181" t="s">
        <v>637</v>
      </c>
      <c r="U12" s="25">
        <v>70</v>
      </c>
      <c r="V12" s="29">
        <v>37</v>
      </c>
      <c r="W12" s="29">
        <v>36</v>
      </c>
      <c r="X12" s="26">
        <v>16</v>
      </c>
      <c r="Y12" s="27">
        <v>230</v>
      </c>
      <c r="Z12" s="28">
        <f t="shared" si="8"/>
        <v>389</v>
      </c>
      <c r="AA12" s="29">
        <v>70</v>
      </c>
      <c r="AB12" s="30">
        <v>37</v>
      </c>
      <c r="AC12" s="39">
        <v>36</v>
      </c>
      <c r="AD12" s="31">
        <v>0</v>
      </c>
      <c r="AE12" s="31">
        <v>0</v>
      </c>
      <c r="AF12" s="28">
        <f t="shared" si="4"/>
        <v>143</v>
      </c>
      <c r="AG12" s="32">
        <f t="shared" si="5"/>
        <v>1</v>
      </c>
      <c r="AH12" s="33">
        <f t="shared" si="6"/>
        <v>0.36760925449871468</v>
      </c>
      <c r="AI12" s="181" t="s">
        <v>682</v>
      </c>
      <c r="AJ12" s="181" t="s">
        <v>638</v>
      </c>
    </row>
    <row r="13" spans="1:36" ht="15" customHeight="1">
      <c r="T13" s="63" t="s">
        <v>118</v>
      </c>
      <c r="U13" s="64">
        <f>+SUM(U5:U12)</f>
        <v>2019</v>
      </c>
      <c r="V13" s="65">
        <f t="shared" ref="V13:AF13" si="10">+SUM(V5:V12)</f>
        <v>2522</v>
      </c>
      <c r="W13" s="65">
        <f t="shared" si="10"/>
        <v>4256</v>
      </c>
      <c r="X13" s="66">
        <f t="shared" si="10"/>
        <v>3683</v>
      </c>
      <c r="Y13" s="67">
        <f t="shared" si="10"/>
        <v>4200</v>
      </c>
      <c r="Z13" s="28">
        <f t="shared" si="10"/>
        <v>16680</v>
      </c>
      <c r="AA13" s="65">
        <f t="shared" si="10"/>
        <v>2019</v>
      </c>
      <c r="AB13" s="68">
        <f t="shared" si="10"/>
        <v>2522</v>
      </c>
      <c r="AC13" s="69">
        <f t="shared" si="10"/>
        <v>4194</v>
      </c>
      <c r="AD13" s="70">
        <f t="shared" si="10"/>
        <v>0</v>
      </c>
      <c r="AE13" s="70">
        <f t="shared" si="10"/>
        <v>0</v>
      </c>
      <c r="AF13" s="28">
        <f t="shared" si="10"/>
        <v>8735</v>
      </c>
      <c r="AG13" s="32">
        <f t="shared" ref="AG13" si="11">+AC13/W13</f>
        <v>0.98543233082706772</v>
      </c>
      <c r="AH13" s="32">
        <f t="shared" ref="AH13" si="12">+AF13/Z13</f>
        <v>0.52368105515587526</v>
      </c>
      <c r="AJ13" s="60"/>
    </row>
  </sheetData>
  <autoFilter ref="A4:AH12" xr:uid="{00000000-0009-0000-0000-000000000000}"/>
  <mergeCells count="22">
    <mergeCell ref="E2:E4"/>
    <mergeCell ref="C2:C4"/>
    <mergeCell ref="B2:B4"/>
    <mergeCell ref="A2:A4"/>
    <mergeCell ref="R3:R4"/>
    <mergeCell ref="D2:D4"/>
    <mergeCell ref="AJ2:AJ4"/>
    <mergeCell ref="AI2:AI4"/>
    <mergeCell ref="F3:J3"/>
    <mergeCell ref="K3:K4"/>
    <mergeCell ref="L3:P3"/>
    <mergeCell ref="F2:S2"/>
    <mergeCell ref="S3:S4"/>
    <mergeCell ref="Z3:Z4"/>
    <mergeCell ref="AA3:AE3"/>
    <mergeCell ref="AG3:AG4"/>
    <mergeCell ref="AH3:AH4"/>
    <mergeCell ref="U2:AH2"/>
    <mergeCell ref="U3:Y3"/>
    <mergeCell ref="AF3:AF4"/>
    <mergeCell ref="Q3:Q4"/>
    <mergeCell ref="T2:T4"/>
  </mergeCells>
  <pageMargins left="0.25" right="0.25" top="0.75" bottom="0.75" header="0.3" footer="0.3"/>
  <pageSetup scale="1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EF671-0DAC-4549-A202-F9BC357CC3BA}">
  <sheetPr>
    <tabColor rgb="FFFFC000"/>
  </sheetPr>
  <dimension ref="A1:E298"/>
  <sheetViews>
    <sheetView topLeftCell="A184" workbookViewId="0">
      <selection activeCell="C302" sqref="C302"/>
    </sheetView>
  </sheetViews>
  <sheetFormatPr baseColWidth="10" defaultRowHeight="15"/>
  <cols>
    <col min="1" max="1" width="23.5703125" style="73" customWidth="1"/>
    <col min="2" max="2" width="40.85546875" customWidth="1"/>
    <col min="3" max="3" width="13.85546875" customWidth="1"/>
    <col min="4" max="4" width="16.42578125" customWidth="1"/>
    <col min="5" max="5" width="41.7109375" customWidth="1"/>
  </cols>
  <sheetData>
    <row r="1" spans="1:1" ht="21">
      <c r="A1" s="96" t="s">
        <v>406</v>
      </c>
    </row>
    <row r="2" spans="1:1">
      <c r="A2" s="71" t="s">
        <v>365</v>
      </c>
    </row>
    <row r="3" spans="1:1" ht="14.25" customHeight="1">
      <c r="A3" s="71" t="s">
        <v>119</v>
      </c>
    </row>
    <row r="4" spans="1:1" ht="14.25" customHeight="1">
      <c r="A4" s="71" t="s">
        <v>120</v>
      </c>
    </row>
    <row r="5" spans="1:1" ht="14.25" customHeight="1">
      <c r="A5" s="71" t="s">
        <v>121</v>
      </c>
    </row>
    <row r="6" spans="1:1" ht="14.25" customHeight="1">
      <c r="A6" s="71" t="s">
        <v>122</v>
      </c>
    </row>
    <row r="7" spans="1:1" ht="14.25" customHeight="1">
      <c r="A7" s="71" t="s">
        <v>123</v>
      </c>
    </row>
    <row r="8" spans="1:1" ht="14.25" customHeight="1">
      <c r="A8" s="71" t="s">
        <v>124</v>
      </c>
    </row>
    <row r="9" spans="1:1" ht="14.25" customHeight="1">
      <c r="A9" s="71" t="s">
        <v>125</v>
      </c>
    </row>
    <row r="10" spans="1:1" ht="14.25" customHeight="1">
      <c r="A10" s="71" t="s">
        <v>126</v>
      </c>
    </row>
    <row r="11" spans="1:1" ht="14.25" customHeight="1">
      <c r="A11" s="71" t="s">
        <v>127</v>
      </c>
    </row>
    <row r="12" spans="1:1" ht="14.25" customHeight="1">
      <c r="A12" s="71" t="s">
        <v>128</v>
      </c>
    </row>
    <row r="13" spans="1:1" ht="14.25" customHeight="1">
      <c r="A13" s="71" t="s">
        <v>129</v>
      </c>
    </row>
    <row r="14" spans="1:1" ht="14.25" customHeight="1">
      <c r="A14" s="71" t="s">
        <v>130</v>
      </c>
    </row>
    <row r="15" spans="1:1" ht="14.25" customHeight="1">
      <c r="A15" s="71" t="s">
        <v>131</v>
      </c>
    </row>
    <row r="16" spans="1:1" ht="14.25" customHeight="1">
      <c r="A16" s="71" t="s">
        <v>132</v>
      </c>
    </row>
    <row r="17" spans="1:1" ht="14.25" customHeight="1">
      <c r="A17" s="71" t="s">
        <v>133</v>
      </c>
    </row>
    <row r="18" spans="1:1" ht="14.25" customHeight="1">
      <c r="A18" s="71" t="s">
        <v>134</v>
      </c>
    </row>
    <row r="19" spans="1:1" ht="14.25" customHeight="1">
      <c r="A19" s="71" t="s">
        <v>135</v>
      </c>
    </row>
    <row r="20" spans="1:1" ht="14.25" customHeight="1">
      <c r="A20" s="71" t="s">
        <v>136</v>
      </c>
    </row>
    <row r="21" spans="1:1" ht="14.25" customHeight="1">
      <c r="A21" s="71" t="s">
        <v>137</v>
      </c>
    </row>
    <row r="22" spans="1:1" ht="14.25" customHeight="1">
      <c r="A22" s="71" t="s">
        <v>138</v>
      </c>
    </row>
    <row r="23" spans="1:1" ht="14.25" customHeight="1">
      <c r="A23" s="71" t="s">
        <v>139</v>
      </c>
    </row>
    <row r="24" spans="1:1" ht="14.25" customHeight="1">
      <c r="A24" s="71" t="s">
        <v>140</v>
      </c>
    </row>
    <row r="25" spans="1:1" ht="14.25" customHeight="1">
      <c r="A25" s="71" t="s">
        <v>141</v>
      </c>
    </row>
    <row r="26" spans="1:1" ht="13.5" customHeight="1">
      <c r="A26" s="71" t="s">
        <v>366</v>
      </c>
    </row>
    <row r="27" spans="1:1" ht="14.25" customHeight="1">
      <c r="A27" s="71" t="s">
        <v>142</v>
      </c>
    </row>
    <row r="28" spans="1:1" ht="14.25" customHeight="1">
      <c r="A28" s="71" t="s">
        <v>143</v>
      </c>
    </row>
    <row r="29" spans="1:1" ht="14.25" customHeight="1">
      <c r="A29" s="71" t="s">
        <v>144</v>
      </c>
    </row>
    <row r="30" spans="1:1" ht="14.25" customHeight="1">
      <c r="A30" s="71" t="s">
        <v>145</v>
      </c>
    </row>
    <row r="31" spans="1:1" ht="14.25" customHeight="1">
      <c r="A31" s="71" t="s">
        <v>146</v>
      </c>
    </row>
    <row r="32" spans="1:1" ht="14.25" customHeight="1">
      <c r="A32" s="71" t="s">
        <v>147</v>
      </c>
    </row>
    <row r="33" spans="1:1" ht="14.25" customHeight="1">
      <c r="A33" s="71" t="s">
        <v>148</v>
      </c>
    </row>
    <row r="34" spans="1:1" ht="14.25" customHeight="1">
      <c r="A34" s="71" t="s">
        <v>149</v>
      </c>
    </row>
    <row r="35" spans="1:1" ht="14.25" customHeight="1">
      <c r="A35" s="71" t="s">
        <v>150</v>
      </c>
    </row>
    <row r="36" spans="1:1" ht="14.25" customHeight="1">
      <c r="A36" s="71" t="s">
        <v>151</v>
      </c>
    </row>
    <row r="37" spans="1:1" ht="14.25" customHeight="1">
      <c r="A37" s="71" t="s">
        <v>152</v>
      </c>
    </row>
    <row r="38" spans="1:1" ht="14.25" customHeight="1">
      <c r="A38" s="71" t="s">
        <v>153</v>
      </c>
    </row>
    <row r="39" spans="1:1" ht="14.25" customHeight="1">
      <c r="A39" s="71" t="s">
        <v>154</v>
      </c>
    </row>
    <row r="40" spans="1:1" ht="14.25" customHeight="1">
      <c r="A40" s="71" t="s">
        <v>155</v>
      </c>
    </row>
    <row r="41" spans="1:1" ht="14.25" customHeight="1">
      <c r="A41" s="71" t="s">
        <v>156</v>
      </c>
    </row>
    <row r="42" spans="1:1" ht="14.25" customHeight="1">
      <c r="A42" s="71" t="s">
        <v>157</v>
      </c>
    </row>
    <row r="43" spans="1:1" ht="14.25" customHeight="1">
      <c r="A43" s="71" t="s">
        <v>158</v>
      </c>
    </row>
    <row r="44" spans="1:1" ht="14.25" customHeight="1">
      <c r="A44" s="71" t="s">
        <v>159</v>
      </c>
    </row>
    <row r="45" spans="1:1" ht="14.25" customHeight="1">
      <c r="A45" s="71" t="s">
        <v>160</v>
      </c>
    </row>
    <row r="46" spans="1:1" ht="14.25" customHeight="1">
      <c r="A46" s="71" t="s">
        <v>161</v>
      </c>
    </row>
    <row r="47" spans="1:1" ht="14.25" customHeight="1">
      <c r="A47" s="71" t="s">
        <v>162</v>
      </c>
    </row>
    <row r="48" spans="1:1" ht="14.25" customHeight="1">
      <c r="A48" s="71" t="s">
        <v>163</v>
      </c>
    </row>
    <row r="49" spans="1:1" ht="14.25" customHeight="1">
      <c r="A49" s="71" t="s">
        <v>164</v>
      </c>
    </row>
    <row r="50" spans="1:1" ht="14.25" customHeight="1">
      <c r="A50" s="71" t="s">
        <v>165</v>
      </c>
    </row>
    <row r="51" spans="1:1" ht="14.25" customHeight="1">
      <c r="A51" s="71" t="s">
        <v>166</v>
      </c>
    </row>
    <row r="52" spans="1:1" ht="14.25" customHeight="1">
      <c r="A52" s="71" t="s">
        <v>167</v>
      </c>
    </row>
    <row r="53" spans="1:1" ht="14.25" customHeight="1">
      <c r="A53" s="71" t="s">
        <v>168</v>
      </c>
    </row>
    <row r="54" spans="1:1" ht="14.25" customHeight="1">
      <c r="A54" s="71" t="s">
        <v>169</v>
      </c>
    </row>
    <row r="55" spans="1:1" ht="14.25" customHeight="1">
      <c r="A55" s="71" t="s">
        <v>170</v>
      </c>
    </row>
    <row r="56" spans="1:1" ht="14.25" customHeight="1">
      <c r="A56" s="71" t="s">
        <v>171</v>
      </c>
    </row>
    <row r="57" spans="1:1" ht="14.25" customHeight="1">
      <c r="A57" s="71" t="s">
        <v>172</v>
      </c>
    </row>
    <row r="58" spans="1:1" ht="14.25" customHeight="1">
      <c r="A58" s="71" t="s">
        <v>173</v>
      </c>
    </row>
    <row r="59" spans="1:1" ht="14.25" customHeight="1">
      <c r="A59" s="71" t="s">
        <v>174</v>
      </c>
    </row>
    <row r="60" spans="1:1" ht="14.25" customHeight="1">
      <c r="A60" s="71" t="s">
        <v>175</v>
      </c>
    </row>
    <row r="61" spans="1:1" ht="14.25" customHeight="1">
      <c r="A61" s="71" t="s">
        <v>176</v>
      </c>
    </row>
    <row r="62" spans="1:1" ht="14.25" customHeight="1">
      <c r="A62" s="71" t="s">
        <v>177</v>
      </c>
    </row>
    <row r="63" spans="1:1" ht="14.25" customHeight="1">
      <c r="A63" s="71" t="s">
        <v>178</v>
      </c>
    </row>
    <row r="64" spans="1:1" ht="14.25" customHeight="1">
      <c r="A64" s="71" t="s">
        <v>179</v>
      </c>
    </row>
    <row r="65" spans="1:1" ht="14.25" customHeight="1">
      <c r="A65" s="71" t="s">
        <v>180</v>
      </c>
    </row>
    <row r="66" spans="1:1" ht="14.25" customHeight="1">
      <c r="A66" s="71" t="s">
        <v>181</v>
      </c>
    </row>
    <row r="67" spans="1:1" ht="14.25" customHeight="1">
      <c r="A67" s="71" t="s">
        <v>182</v>
      </c>
    </row>
    <row r="68" spans="1:1" ht="14.25" customHeight="1">
      <c r="A68" s="71" t="s">
        <v>183</v>
      </c>
    </row>
    <row r="69" spans="1:1" ht="14.25" customHeight="1">
      <c r="A69" s="71" t="s">
        <v>184</v>
      </c>
    </row>
    <row r="70" spans="1:1" ht="14.25" customHeight="1">
      <c r="A70" s="71" t="s">
        <v>185</v>
      </c>
    </row>
    <row r="71" spans="1:1" ht="14.25" customHeight="1">
      <c r="A71" s="71" t="s">
        <v>186</v>
      </c>
    </row>
    <row r="72" spans="1:1" ht="14.25" customHeight="1">
      <c r="A72" s="71" t="s">
        <v>187</v>
      </c>
    </row>
    <row r="73" spans="1:1" ht="14.25" customHeight="1">
      <c r="A73" s="71" t="s">
        <v>188</v>
      </c>
    </row>
    <row r="74" spans="1:1" ht="14.25" customHeight="1">
      <c r="A74" s="71" t="s">
        <v>189</v>
      </c>
    </row>
    <row r="75" spans="1:1" ht="14.25" customHeight="1">
      <c r="A75" s="71" t="s">
        <v>190</v>
      </c>
    </row>
    <row r="76" spans="1:1" ht="14.25" customHeight="1">
      <c r="A76" s="71" t="s">
        <v>191</v>
      </c>
    </row>
    <row r="77" spans="1:1" ht="14.25" customHeight="1">
      <c r="A77" s="71" t="s">
        <v>192</v>
      </c>
    </row>
    <row r="78" spans="1:1" ht="14.25" customHeight="1">
      <c r="A78" s="71" t="s">
        <v>193</v>
      </c>
    </row>
    <row r="79" spans="1:1" ht="14.25" customHeight="1">
      <c r="A79" s="71" t="s">
        <v>194</v>
      </c>
    </row>
    <row r="80" spans="1:1" ht="14.25" customHeight="1">
      <c r="A80" s="71" t="s">
        <v>195</v>
      </c>
    </row>
    <row r="81" spans="1:1" ht="14.25" customHeight="1">
      <c r="A81" s="71" t="s">
        <v>196</v>
      </c>
    </row>
    <row r="82" spans="1:1" ht="14.25" customHeight="1">
      <c r="A82" s="71" t="s">
        <v>197</v>
      </c>
    </row>
    <row r="83" spans="1:1" ht="14.25" customHeight="1">
      <c r="A83" s="71" t="s">
        <v>198</v>
      </c>
    </row>
    <row r="84" spans="1:1" ht="14.25" customHeight="1">
      <c r="A84" s="71" t="s">
        <v>199</v>
      </c>
    </row>
    <row r="85" spans="1:1" ht="14.25" customHeight="1">
      <c r="A85" s="71" t="s">
        <v>200</v>
      </c>
    </row>
    <row r="86" spans="1:1" ht="14.25" customHeight="1">
      <c r="A86" s="71" t="s">
        <v>201</v>
      </c>
    </row>
    <row r="87" spans="1:1" ht="14.25" customHeight="1">
      <c r="A87" s="71" t="s">
        <v>202</v>
      </c>
    </row>
    <row r="88" spans="1:1" ht="14.25" customHeight="1">
      <c r="A88" s="71" t="s">
        <v>203</v>
      </c>
    </row>
    <row r="89" spans="1:1" ht="14.25" customHeight="1">
      <c r="A89" s="71" t="s">
        <v>204</v>
      </c>
    </row>
    <row r="90" spans="1:1" ht="14.25" customHeight="1">
      <c r="A90" s="71" t="s">
        <v>205</v>
      </c>
    </row>
    <row r="91" spans="1:1" ht="14.25" customHeight="1">
      <c r="A91" s="71" t="s">
        <v>206</v>
      </c>
    </row>
    <row r="92" spans="1:1" ht="14.25" customHeight="1">
      <c r="A92" s="71" t="s">
        <v>207</v>
      </c>
    </row>
    <row r="93" spans="1:1" ht="14.25" customHeight="1">
      <c r="A93" s="71" t="s">
        <v>208</v>
      </c>
    </row>
    <row r="94" spans="1:1" ht="14.25" customHeight="1">
      <c r="A94" s="71" t="s">
        <v>209</v>
      </c>
    </row>
    <row r="95" spans="1:1" ht="14.25" customHeight="1">
      <c r="A95" s="71" t="s">
        <v>210</v>
      </c>
    </row>
    <row r="96" spans="1:1" ht="14.25" customHeight="1">
      <c r="A96" s="71" t="s">
        <v>211</v>
      </c>
    </row>
    <row r="97" spans="1:1" ht="14.25" customHeight="1">
      <c r="A97" s="71" t="s">
        <v>212</v>
      </c>
    </row>
    <row r="98" spans="1:1" ht="14.25" customHeight="1">
      <c r="A98" s="71" t="s">
        <v>213</v>
      </c>
    </row>
    <row r="99" spans="1:1" ht="14.25" customHeight="1">
      <c r="A99" s="71" t="s">
        <v>214</v>
      </c>
    </row>
    <row r="100" spans="1:1" ht="14.25" customHeight="1">
      <c r="A100" s="71" t="s">
        <v>215</v>
      </c>
    </row>
    <row r="101" spans="1:1" ht="14.25" customHeight="1">
      <c r="A101" s="71" t="s">
        <v>216</v>
      </c>
    </row>
    <row r="102" spans="1:1" ht="14.25" customHeight="1">
      <c r="A102" s="71" t="s">
        <v>217</v>
      </c>
    </row>
    <row r="103" spans="1:1" ht="14.25" customHeight="1">
      <c r="A103" s="71" t="s">
        <v>218</v>
      </c>
    </row>
    <row r="104" spans="1:1" ht="14.25" customHeight="1">
      <c r="A104" s="71" t="s">
        <v>219</v>
      </c>
    </row>
    <row r="105" spans="1:1" ht="14.25" customHeight="1">
      <c r="A105" s="71" t="s">
        <v>220</v>
      </c>
    </row>
    <row r="106" spans="1:1" ht="14.25" customHeight="1">
      <c r="A106" s="71" t="s">
        <v>221</v>
      </c>
    </row>
    <row r="107" spans="1:1" ht="14.25" customHeight="1">
      <c r="A107" s="71" t="s">
        <v>222</v>
      </c>
    </row>
    <row r="108" spans="1:1" ht="14.25" customHeight="1">
      <c r="A108" s="71" t="s">
        <v>223</v>
      </c>
    </row>
    <row r="109" spans="1:1" ht="14.25" customHeight="1">
      <c r="A109" s="71" t="s">
        <v>224</v>
      </c>
    </row>
    <row r="110" spans="1:1" ht="14.25" customHeight="1">
      <c r="A110" s="71" t="s">
        <v>225</v>
      </c>
    </row>
    <row r="111" spans="1:1" ht="14.25" customHeight="1">
      <c r="A111" s="71" t="s">
        <v>226</v>
      </c>
    </row>
    <row r="112" spans="1:1" ht="14.25" customHeight="1">
      <c r="A112" s="71" t="s">
        <v>227</v>
      </c>
    </row>
    <row r="113" spans="1:1" ht="14.25" customHeight="1">
      <c r="A113" s="71" t="s">
        <v>228</v>
      </c>
    </row>
    <row r="114" spans="1:1" ht="14.25" customHeight="1">
      <c r="A114" s="71" t="s">
        <v>229</v>
      </c>
    </row>
    <row r="115" spans="1:1" ht="14.25" customHeight="1">
      <c r="A115" s="71" t="s">
        <v>230</v>
      </c>
    </row>
    <row r="116" spans="1:1" ht="14.25" customHeight="1">
      <c r="A116" s="71" t="s">
        <v>231</v>
      </c>
    </row>
    <row r="117" spans="1:1" ht="14.25" customHeight="1">
      <c r="A117" s="71" t="s">
        <v>232</v>
      </c>
    </row>
    <row r="118" spans="1:1" ht="14.25" customHeight="1">
      <c r="A118" s="71" t="s">
        <v>233</v>
      </c>
    </row>
    <row r="119" spans="1:1" ht="14.25" customHeight="1">
      <c r="A119" s="71" t="s">
        <v>234</v>
      </c>
    </row>
    <row r="120" spans="1:1" ht="14.25" customHeight="1">
      <c r="A120" s="71" t="s">
        <v>235</v>
      </c>
    </row>
    <row r="121" spans="1:1" ht="14.25" customHeight="1">
      <c r="A121" s="71" t="s">
        <v>236</v>
      </c>
    </row>
    <row r="122" spans="1:1" ht="14.25" customHeight="1">
      <c r="A122" s="71" t="s">
        <v>237</v>
      </c>
    </row>
    <row r="123" spans="1:1" ht="14.25" customHeight="1">
      <c r="A123" s="71" t="s">
        <v>238</v>
      </c>
    </row>
    <row r="124" spans="1:1" ht="14.25" customHeight="1">
      <c r="A124" s="71" t="s">
        <v>239</v>
      </c>
    </row>
    <row r="125" spans="1:1" ht="14.25" customHeight="1">
      <c r="A125" s="71" t="s">
        <v>240</v>
      </c>
    </row>
    <row r="126" spans="1:1" ht="14.25" customHeight="1">
      <c r="A126" s="71" t="s">
        <v>241</v>
      </c>
    </row>
    <row r="127" spans="1:1" ht="14.25" customHeight="1">
      <c r="A127" s="71" t="s">
        <v>242</v>
      </c>
    </row>
    <row r="128" spans="1:1" ht="14.25" customHeight="1">
      <c r="A128" s="71" t="s">
        <v>243</v>
      </c>
    </row>
    <row r="129" spans="1:1" ht="14.25" customHeight="1">
      <c r="A129" s="71" t="s">
        <v>244</v>
      </c>
    </row>
    <row r="130" spans="1:1" ht="14.25" customHeight="1">
      <c r="A130" s="71" t="s">
        <v>245</v>
      </c>
    </row>
    <row r="131" spans="1:1" ht="14.25" customHeight="1">
      <c r="A131" s="71" t="s">
        <v>246</v>
      </c>
    </row>
    <row r="132" spans="1:1" ht="14.25" customHeight="1">
      <c r="A132" s="71" t="s">
        <v>247</v>
      </c>
    </row>
    <row r="133" spans="1:1" ht="14.25" customHeight="1">
      <c r="A133" s="71" t="s">
        <v>248</v>
      </c>
    </row>
    <row r="134" spans="1:1" ht="14.25" customHeight="1">
      <c r="A134" s="71" t="s">
        <v>249</v>
      </c>
    </row>
    <row r="135" spans="1:1" ht="14.25" customHeight="1">
      <c r="A135" s="71" t="s">
        <v>250</v>
      </c>
    </row>
    <row r="136" spans="1:1" ht="14.25" customHeight="1">
      <c r="A136" s="71" t="s">
        <v>251</v>
      </c>
    </row>
    <row r="137" spans="1:1" ht="14.25" customHeight="1">
      <c r="A137" s="71" t="s">
        <v>252</v>
      </c>
    </row>
    <row r="138" spans="1:1" ht="14.25" customHeight="1">
      <c r="A138" s="71" t="s">
        <v>253</v>
      </c>
    </row>
    <row r="139" spans="1:1" ht="14.25" customHeight="1">
      <c r="A139" s="71" t="s">
        <v>254</v>
      </c>
    </row>
    <row r="140" spans="1:1" ht="14.25" customHeight="1">
      <c r="A140" s="71" t="s">
        <v>255</v>
      </c>
    </row>
    <row r="141" spans="1:1" ht="14.25" customHeight="1">
      <c r="A141" s="71" t="s">
        <v>256</v>
      </c>
    </row>
    <row r="142" spans="1:1" ht="14.25" customHeight="1">
      <c r="A142" s="71" t="s">
        <v>257</v>
      </c>
    </row>
    <row r="143" spans="1:1" ht="14.25" customHeight="1">
      <c r="A143" s="71" t="s">
        <v>258</v>
      </c>
    </row>
    <row r="144" spans="1:1" ht="14.25" customHeight="1">
      <c r="A144" s="71" t="s">
        <v>259</v>
      </c>
    </row>
    <row r="145" spans="1:1" ht="14.25" customHeight="1">
      <c r="A145" s="71" t="s">
        <v>260</v>
      </c>
    </row>
    <row r="146" spans="1:1" ht="14.25" customHeight="1">
      <c r="A146" s="71" t="s">
        <v>261</v>
      </c>
    </row>
    <row r="147" spans="1:1" ht="14.25" customHeight="1">
      <c r="A147" s="71" t="s">
        <v>262</v>
      </c>
    </row>
    <row r="148" spans="1:1" ht="14.25" customHeight="1">
      <c r="A148" s="71" t="s">
        <v>263</v>
      </c>
    </row>
    <row r="149" spans="1:1" ht="14.25" customHeight="1">
      <c r="A149" s="71" t="s">
        <v>264</v>
      </c>
    </row>
    <row r="150" spans="1:1" ht="14.25" customHeight="1">
      <c r="A150" s="71" t="s">
        <v>265</v>
      </c>
    </row>
    <row r="151" spans="1:1" ht="14.25" customHeight="1">
      <c r="A151" s="71" t="s">
        <v>266</v>
      </c>
    </row>
    <row r="152" spans="1:1" ht="14.25" customHeight="1">
      <c r="A152" s="71" t="s">
        <v>267</v>
      </c>
    </row>
    <row r="153" spans="1:1" ht="14.25" customHeight="1">
      <c r="A153" s="71" t="s">
        <v>268</v>
      </c>
    </row>
    <row r="154" spans="1:1" ht="14.25" customHeight="1">
      <c r="A154" s="71" t="s">
        <v>269</v>
      </c>
    </row>
    <row r="155" spans="1:1" ht="14.25" customHeight="1">
      <c r="A155" s="71" t="s">
        <v>270</v>
      </c>
    </row>
    <row r="156" spans="1:1" ht="14.25" customHeight="1">
      <c r="A156" s="71" t="s">
        <v>271</v>
      </c>
    </row>
    <row r="157" spans="1:1" ht="14.25" customHeight="1">
      <c r="A157" s="71" t="s">
        <v>272</v>
      </c>
    </row>
    <row r="158" spans="1:1" ht="14.25" customHeight="1">
      <c r="A158" s="71" t="s">
        <v>273</v>
      </c>
    </row>
    <row r="159" spans="1:1" ht="14.25" customHeight="1">
      <c r="A159" s="71" t="s">
        <v>274</v>
      </c>
    </row>
    <row r="160" spans="1:1" ht="14.25" customHeight="1">
      <c r="A160" s="71" t="s">
        <v>275</v>
      </c>
    </row>
    <row r="161" spans="1:1" ht="14.25" customHeight="1">
      <c r="A161" s="71" t="s">
        <v>276</v>
      </c>
    </row>
    <row r="162" spans="1:1" ht="14.25" customHeight="1">
      <c r="A162" s="71" t="s">
        <v>277</v>
      </c>
    </row>
    <row r="163" spans="1:1" ht="14.25" customHeight="1">
      <c r="A163" s="71" t="s">
        <v>278</v>
      </c>
    </row>
    <row r="164" spans="1:1" ht="14.25" customHeight="1">
      <c r="A164" s="71" t="s">
        <v>279</v>
      </c>
    </row>
    <row r="165" spans="1:1" ht="14.25" customHeight="1">
      <c r="A165" s="71" t="s">
        <v>280</v>
      </c>
    </row>
    <row r="166" spans="1:1" ht="14.25" customHeight="1">
      <c r="A166" s="71" t="s">
        <v>281</v>
      </c>
    </row>
    <row r="167" spans="1:1" ht="14.25" customHeight="1">
      <c r="A167" s="71" t="s">
        <v>282</v>
      </c>
    </row>
    <row r="168" spans="1:1" ht="14.25" customHeight="1">
      <c r="A168" s="71" t="s">
        <v>283</v>
      </c>
    </row>
    <row r="169" spans="1:1" ht="14.25" customHeight="1">
      <c r="A169" s="71" t="s">
        <v>284</v>
      </c>
    </row>
    <row r="170" spans="1:1" ht="14.25" customHeight="1">
      <c r="A170" s="71" t="s">
        <v>285</v>
      </c>
    </row>
    <row r="171" spans="1:1" ht="14.25" customHeight="1">
      <c r="A171" s="71" t="s">
        <v>286</v>
      </c>
    </row>
    <row r="172" spans="1:1" ht="14.25" customHeight="1">
      <c r="A172" s="71" t="s">
        <v>287</v>
      </c>
    </row>
    <row r="173" spans="1:1" ht="14.25" customHeight="1">
      <c r="A173" s="71" t="s">
        <v>288</v>
      </c>
    </row>
    <row r="174" spans="1:1" ht="14.25" customHeight="1">
      <c r="A174" s="71" t="s">
        <v>289</v>
      </c>
    </row>
    <row r="175" spans="1:1" ht="14.25" customHeight="1">
      <c r="A175" s="71" t="s">
        <v>290</v>
      </c>
    </row>
    <row r="176" spans="1:1" ht="14.25" customHeight="1">
      <c r="A176" s="71" t="s">
        <v>291</v>
      </c>
    </row>
    <row r="177" spans="1:1" ht="14.25" customHeight="1">
      <c r="A177" s="71" t="s">
        <v>292</v>
      </c>
    </row>
    <row r="178" spans="1:1" ht="14.25" customHeight="1">
      <c r="A178" s="71" t="s">
        <v>293</v>
      </c>
    </row>
    <row r="179" spans="1:1" ht="14.25" customHeight="1">
      <c r="A179" s="71" t="s">
        <v>294</v>
      </c>
    </row>
    <row r="180" spans="1:1" ht="14.25" customHeight="1">
      <c r="A180" s="71" t="s">
        <v>295</v>
      </c>
    </row>
    <row r="181" spans="1:1" ht="14.25" customHeight="1">
      <c r="A181" s="71" t="s">
        <v>296</v>
      </c>
    </row>
    <row r="182" spans="1:1" ht="14.25" customHeight="1">
      <c r="A182" s="71" t="s">
        <v>297</v>
      </c>
    </row>
    <row r="183" spans="1:1" ht="14.25" customHeight="1">
      <c r="A183" s="71" t="s">
        <v>298</v>
      </c>
    </row>
    <row r="184" spans="1:1" ht="14.25" customHeight="1">
      <c r="A184" s="71" t="s">
        <v>299</v>
      </c>
    </row>
    <row r="185" spans="1:1" ht="14.25" customHeight="1">
      <c r="A185" s="71" t="s">
        <v>300</v>
      </c>
    </row>
    <row r="186" spans="1:1" ht="14.25" customHeight="1">
      <c r="A186" s="72" t="s">
        <v>301</v>
      </c>
    </row>
    <row r="187" spans="1:1" ht="14.25" customHeight="1">
      <c r="A187" s="71" t="s">
        <v>302</v>
      </c>
    </row>
    <row r="188" spans="1:1" ht="14.25" customHeight="1">
      <c r="A188" s="71" t="s">
        <v>303</v>
      </c>
    </row>
    <row r="189" spans="1:1" ht="14.25" customHeight="1">
      <c r="A189" s="71" t="s">
        <v>304</v>
      </c>
    </row>
    <row r="190" spans="1:1" ht="14.25" customHeight="1">
      <c r="A190" s="71" t="s">
        <v>305</v>
      </c>
    </row>
    <row r="191" spans="1:1" ht="14.25" customHeight="1">
      <c r="A191" s="71" t="s">
        <v>306</v>
      </c>
    </row>
    <row r="192" spans="1:1" ht="14.25" customHeight="1">
      <c r="A192" s="71" t="s">
        <v>307</v>
      </c>
    </row>
    <row r="193" spans="1:1" ht="14.25" customHeight="1">
      <c r="A193" s="71" t="s">
        <v>308</v>
      </c>
    </row>
    <row r="194" spans="1:1" ht="14.25" customHeight="1">
      <c r="A194" s="71" t="s">
        <v>309</v>
      </c>
    </row>
    <row r="195" spans="1:1" ht="14.25" customHeight="1">
      <c r="A195" s="71" t="s">
        <v>310</v>
      </c>
    </row>
    <row r="196" spans="1:1" ht="14.25" customHeight="1">
      <c r="A196" s="71" t="s">
        <v>311</v>
      </c>
    </row>
    <row r="197" spans="1:1" ht="14.25" customHeight="1">
      <c r="A197" s="71" t="s">
        <v>312</v>
      </c>
    </row>
    <row r="198" spans="1:1" ht="14.25" customHeight="1">
      <c r="A198" s="71" t="s">
        <v>313</v>
      </c>
    </row>
    <row r="199" spans="1:1" ht="14.25" customHeight="1">
      <c r="A199" s="71" t="s">
        <v>314</v>
      </c>
    </row>
    <row r="200" spans="1:1" ht="14.25" customHeight="1">
      <c r="A200" s="71" t="s">
        <v>315</v>
      </c>
    </row>
    <row r="201" spans="1:1" ht="14.25" customHeight="1">
      <c r="A201" s="71" t="s">
        <v>316</v>
      </c>
    </row>
    <row r="202" spans="1:1" ht="14.25" customHeight="1">
      <c r="A202" s="71" t="s">
        <v>317</v>
      </c>
    </row>
    <row r="203" spans="1:1" ht="14.25" customHeight="1">
      <c r="A203" s="71" t="s">
        <v>318</v>
      </c>
    </row>
    <row r="204" spans="1:1" ht="14.25" customHeight="1">
      <c r="A204" s="71" t="s">
        <v>319</v>
      </c>
    </row>
    <row r="205" spans="1:1" ht="14.25" customHeight="1">
      <c r="A205" s="71" t="s">
        <v>320</v>
      </c>
    </row>
    <row r="206" spans="1:1" ht="14.25" customHeight="1">
      <c r="A206" s="71" t="s">
        <v>321</v>
      </c>
    </row>
    <row r="207" spans="1:1" ht="14.25" customHeight="1">
      <c r="A207" s="71" t="s">
        <v>322</v>
      </c>
    </row>
    <row r="208" spans="1:1" ht="14.25" customHeight="1">
      <c r="A208" s="71" t="s">
        <v>323</v>
      </c>
    </row>
    <row r="209" spans="1:1" ht="14.25" customHeight="1">
      <c r="A209" s="71" t="s">
        <v>324</v>
      </c>
    </row>
    <row r="210" spans="1:1" ht="14.25" customHeight="1">
      <c r="A210" s="71" t="s">
        <v>325</v>
      </c>
    </row>
    <row r="211" spans="1:1" ht="14.25" customHeight="1">
      <c r="A211" s="71" t="s">
        <v>326</v>
      </c>
    </row>
    <row r="212" spans="1:1" ht="14.25" customHeight="1">
      <c r="A212" s="71" t="s">
        <v>327</v>
      </c>
    </row>
    <row r="213" spans="1:1" ht="14.25" customHeight="1">
      <c r="A213" s="71" t="s">
        <v>328</v>
      </c>
    </row>
    <row r="214" spans="1:1" ht="14.25" customHeight="1">
      <c r="A214" s="71" t="s">
        <v>329</v>
      </c>
    </row>
    <row r="215" spans="1:1" ht="14.25" customHeight="1">
      <c r="A215" s="71" t="s">
        <v>330</v>
      </c>
    </row>
    <row r="216" spans="1:1" ht="14.25" customHeight="1">
      <c r="A216" s="71" t="s">
        <v>331</v>
      </c>
    </row>
    <row r="217" spans="1:1" ht="14.25" customHeight="1">
      <c r="A217" s="71" t="s">
        <v>332</v>
      </c>
    </row>
    <row r="218" spans="1:1" ht="14.25" customHeight="1">
      <c r="A218" s="71" t="s">
        <v>333</v>
      </c>
    </row>
    <row r="219" spans="1:1" ht="14.25" customHeight="1">
      <c r="A219" s="71" t="s">
        <v>334</v>
      </c>
    </row>
    <row r="220" spans="1:1" ht="14.25" customHeight="1">
      <c r="A220" s="71" t="s">
        <v>335</v>
      </c>
    </row>
    <row r="221" spans="1:1" ht="14.25" customHeight="1">
      <c r="A221" s="71" t="s">
        <v>336</v>
      </c>
    </row>
    <row r="222" spans="1:1" ht="14.25" customHeight="1">
      <c r="A222" s="71" t="s">
        <v>337</v>
      </c>
    </row>
    <row r="223" spans="1:1" ht="14.25" customHeight="1">
      <c r="A223" s="71" t="s">
        <v>338</v>
      </c>
    </row>
    <row r="224" spans="1:1" ht="14.25" customHeight="1">
      <c r="A224" s="71" t="s">
        <v>339</v>
      </c>
    </row>
    <row r="225" spans="1:1" ht="14.25" customHeight="1">
      <c r="A225" s="71" t="s">
        <v>340</v>
      </c>
    </row>
    <row r="226" spans="1:1" ht="14.25" customHeight="1">
      <c r="A226" s="71" t="s">
        <v>341</v>
      </c>
    </row>
    <row r="227" spans="1:1" ht="14.25" customHeight="1">
      <c r="A227" s="71" t="s">
        <v>342</v>
      </c>
    </row>
    <row r="228" spans="1:1" ht="14.25" customHeight="1">
      <c r="A228" s="71" t="s">
        <v>343</v>
      </c>
    </row>
    <row r="229" spans="1:1" ht="14.25" customHeight="1">
      <c r="A229" s="71" t="s">
        <v>344</v>
      </c>
    </row>
    <row r="230" spans="1:1" ht="14.25" customHeight="1">
      <c r="A230" s="71" t="s">
        <v>345</v>
      </c>
    </row>
    <row r="231" spans="1:1" ht="14.25" customHeight="1">
      <c r="A231" s="71" t="s">
        <v>346</v>
      </c>
    </row>
    <row r="232" spans="1:1" ht="14.25" customHeight="1">
      <c r="A232" s="71" t="s">
        <v>347</v>
      </c>
    </row>
    <row r="233" spans="1:1" ht="14.25" customHeight="1">
      <c r="A233" s="71" t="s">
        <v>348</v>
      </c>
    </row>
    <row r="234" spans="1:1" ht="14.25" customHeight="1">
      <c r="A234" s="71" t="s">
        <v>349</v>
      </c>
    </row>
    <row r="235" spans="1:1" ht="14.25" customHeight="1">
      <c r="A235" s="71" t="s">
        <v>350</v>
      </c>
    </row>
    <row r="236" spans="1:1" ht="14.25" customHeight="1">
      <c r="A236" s="71" t="s">
        <v>351</v>
      </c>
    </row>
    <row r="237" spans="1:1" ht="14.25" customHeight="1">
      <c r="A237" s="71" t="s">
        <v>352</v>
      </c>
    </row>
    <row r="238" spans="1:1" ht="14.25" customHeight="1">
      <c r="A238" s="71" t="s">
        <v>353</v>
      </c>
    </row>
    <row r="239" spans="1:1" ht="14.25" customHeight="1">
      <c r="A239" s="71" t="s">
        <v>354</v>
      </c>
    </row>
    <row r="240" spans="1:1" ht="14.25" customHeight="1">
      <c r="A240" s="71" t="s">
        <v>355</v>
      </c>
    </row>
    <row r="241" spans="1:5" ht="14.25" customHeight="1">
      <c r="A241" s="71" t="s">
        <v>356</v>
      </c>
    </row>
    <row r="242" spans="1:5" ht="14.25" customHeight="1">
      <c r="A242" s="71" t="s">
        <v>357</v>
      </c>
    </row>
    <row r="243" spans="1:5" ht="14.25" customHeight="1">
      <c r="A243" s="71" t="s">
        <v>358</v>
      </c>
    </row>
    <row r="244" spans="1:5" ht="14.25" customHeight="1">
      <c r="A244" s="71" t="s">
        <v>359</v>
      </c>
    </row>
    <row r="245" spans="1:5" ht="14.25" customHeight="1">
      <c r="A245" s="71" t="s">
        <v>360</v>
      </c>
    </row>
    <row r="246" spans="1:5" ht="14.25" customHeight="1">
      <c r="A246" s="71" t="s">
        <v>361</v>
      </c>
    </row>
    <row r="247" spans="1:5" ht="14.25" customHeight="1">
      <c r="A247" s="71" t="s">
        <v>362</v>
      </c>
    </row>
    <row r="248" spans="1:5" ht="14.25" customHeight="1">
      <c r="A248" s="71" t="s">
        <v>363</v>
      </c>
    </row>
    <row r="249" spans="1:5" ht="14.25" customHeight="1">
      <c r="A249" s="71" t="s">
        <v>364</v>
      </c>
    </row>
    <row r="252" spans="1:5" ht="21.75" thickBot="1">
      <c r="A252" s="96" t="s">
        <v>405</v>
      </c>
    </row>
    <row r="253" spans="1:5" ht="36.75" customHeight="1">
      <c r="A253" s="221" t="s">
        <v>86</v>
      </c>
      <c r="B253" s="221" t="s">
        <v>368</v>
      </c>
      <c r="C253" s="74" t="s">
        <v>369</v>
      </c>
      <c r="D253" s="74" t="s">
        <v>369</v>
      </c>
      <c r="E253" s="221" t="s">
        <v>372</v>
      </c>
    </row>
    <row r="254" spans="1:5" ht="36.75" customHeight="1" thickBot="1">
      <c r="A254" s="222"/>
      <c r="B254" s="222"/>
      <c r="C254" s="75" t="s">
        <v>370</v>
      </c>
      <c r="D254" s="75" t="s">
        <v>371</v>
      </c>
      <c r="E254" s="222"/>
    </row>
    <row r="255" spans="1:5" ht="13.5" customHeight="1" thickBot="1">
      <c r="A255" s="76" t="s">
        <v>373</v>
      </c>
      <c r="B255" s="77" t="s">
        <v>87</v>
      </c>
      <c r="C255" s="81">
        <v>2.5000000000000001E-3</v>
      </c>
      <c r="D255" s="81">
        <v>2.5000000000000001E-3</v>
      </c>
      <c r="E255" s="78"/>
    </row>
    <row r="256" spans="1:5" ht="13.5" customHeight="1" thickBot="1">
      <c r="A256" s="76" t="s">
        <v>374</v>
      </c>
      <c r="B256" s="79" t="s">
        <v>375</v>
      </c>
      <c r="C256" s="81">
        <v>5.9499999999999997E-2</v>
      </c>
      <c r="D256" s="81">
        <v>5.9499999999999997E-2</v>
      </c>
      <c r="E256" s="78" t="s">
        <v>376</v>
      </c>
    </row>
    <row r="257" spans="1:5" ht="27" customHeight="1" thickBot="1">
      <c r="A257" s="76" t="s">
        <v>377</v>
      </c>
      <c r="B257" s="79" t="s">
        <v>378</v>
      </c>
      <c r="C257" s="81">
        <v>5.9499999999999997E-2</v>
      </c>
      <c r="D257" s="81">
        <v>5.9499999999999997E-2</v>
      </c>
      <c r="E257" s="78" t="s">
        <v>379</v>
      </c>
    </row>
    <row r="258" spans="1:5" ht="13.5" customHeight="1" thickBot="1">
      <c r="A258" s="76" t="s">
        <v>380</v>
      </c>
      <c r="B258" s="79" t="s">
        <v>381</v>
      </c>
      <c r="C258" s="81">
        <v>5.9499999999999997E-2</v>
      </c>
      <c r="D258" s="81">
        <v>5.9499999999999997E-2</v>
      </c>
      <c r="E258" s="78" t="s">
        <v>382</v>
      </c>
    </row>
    <row r="259" spans="1:5" ht="13.5" customHeight="1" thickBot="1">
      <c r="A259" s="76" t="s">
        <v>383</v>
      </c>
      <c r="B259" s="79" t="s">
        <v>384</v>
      </c>
      <c r="C259" s="81">
        <v>5.9499999999999997E-2</v>
      </c>
      <c r="D259" s="81">
        <v>5.9499999999999997E-2</v>
      </c>
      <c r="E259" s="78" t="s">
        <v>385</v>
      </c>
    </row>
    <row r="260" spans="1:5" ht="13.5" customHeight="1" thickBot="1">
      <c r="A260" s="76" t="s">
        <v>386</v>
      </c>
      <c r="B260" s="79" t="s">
        <v>387</v>
      </c>
      <c r="C260" s="81">
        <v>5.9499999999999997E-2</v>
      </c>
      <c r="D260" s="81">
        <v>5.9499999999999997E-2</v>
      </c>
      <c r="E260" s="78" t="s">
        <v>382</v>
      </c>
    </row>
    <row r="261" spans="1:5" ht="13.5" customHeight="1" thickBot="1">
      <c r="A261" s="223" t="s">
        <v>388</v>
      </c>
      <c r="B261" s="224"/>
      <c r="C261" s="80">
        <f>+SUM(C255:C260)</f>
        <v>0.3</v>
      </c>
      <c r="D261" s="80">
        <f>+SUM(D255:D260)</f>
        <v>0.3</v>
      </c>
      <c r="E261" s="78"/>
    </row>
    <row r="262" spans="1:5" ht="13.5" customHeight="1">
      <c r="A262" s="90"/>
      <c r="B262" s="90"/>
      <c r="C262" s="92"/>
      <c r="D262" s="92"/>
      <c r="E262" s="93"/>
    </row>
    <row r="263" spans="1:5" ht="19.5" customHeight="1" thickBot="1">
      <c r="A263" s="96" t="s">
        <v>423</v>
      </c>
    </row>
    <row r="264" spans="1:5" ht="33.75" customHeight="1">
      <c r="A264" s="221" t="s">
        <v>86</v>
      </c>
      <c r="B264" s="221" t="s">
        <v>368</v>
      </c>
      <c r="C264" s="74" t="s">
        <v>407</v>
      </c>
      <c r="D264" s="221" t="s">
        <v>408</v>
      </c>
    </row>
    <row r="265" spans="1:5" ht="33" customHeight="1" thickBot="1">
      <c r="A265" s="222"/>
      <c r="B265" s="222"/>
      <c r="C265" s="75" t="s">
        <v>370</v>
      </c>
      <c r="D265" s="222"/>
    </row>
    <row r="266" spans="1:5" ht="13.5" customHeight="1" thickBot="1">
      <c r="A266" s="87"/>
      <c r="B266" s="88" t="s">
        <v>409</v>
      </c>
      <c r="C266" s="79"/>
      <c r="D266" s="78"/>
    </row>
    <row r="267" spans="1:5" ht="13.5" customHeight="1" thickBot="1">
      <c r="A267" s="87" t="s">
        <v>373</v>
      </c>
      <c r="B267" s="79" t="s">
        <v>410</v>
      </c>
      <c r="C267" s="78">
        <v>0.48</v>
      </c>
      <c r="D267" s="78" t="s">
        <v>411</v>
      </c>
    </row>
    <row r="268" spans="1:5" ht="13.5" customHeight="1" thickBot="1">
      <c r="A268" s="87" t="s">
        <v>374</v>
      </c>
      <c r="B268" s="79" t="s">
        <v>412</v>
      </c>
      <c r="C268" s="78">
        <v>0.27</v>
      </c>
      <c r="D268" s="78" t="s">
        <v>413</v>
      </c>
    </row>
    <row r="269" spans="1:5" ht="13.5" customHeight="1" thickBot="1">
      <c r="A269" s="87"/>
      <c r="B269" s="88" t="s">
        <v>414</v>
      </c>
      <c r="C269" s="78"/>
      <c r="D269" s="78"/>
    </row>
    <row r="270" spans="1:5" ht="13.5" customHeight="1" thickBot="1">
      <c r="A270" s="87" t="s">
        <v>377</v>
      </c>
      <c r="B270" s="79" t="s">
        <v>415</v>
      </c>
      <c r="C270" s="78">
        <v>0.08</v>
      </c>
      <c r="D270" s="78" t="s">
        <v>416</v>
      </c>
    </row>
    <row r="271" spans="1:5" ht="13.5" customHeight="1" thickBot="1">
      <c r="A271" s="87"/>
      <c r="B271" s="88" t="s">
        <v>417</v>
      </c>
      <c r="C271" s="78"/>
      <c r="D271" s="78"/>
    </row>
    <row r="272" spans="1:5" ht="13.5" customHeight="1" thickBot="1">
      <c r="A272" s="87" t="s">
        <v>380</v>
      </c>
      <c r="B272" s="79" t="s">
        <v>418</v>
      </c>
      <c r="C272" s="78">
        <v>0.14000000000000001</v>
      </c>
      <c r="D272" s="78" t="s">
        <v>419</v>
      </c>
    </row>
    <row r="273" spans="1:4" ht="13.5" customHeight="1" thickBot="1">
      <c r="A273" s="87" t="s">
        <v>383</v>
      </c>
      <c r="B273" s="79" t="s">
        <v>420</v>
      </c>
      <c r="C273" s="78">
        <v>0.03</v>
      </c>
      <c r="D273" s="78" t="s">
        <v>421</v>
      </c>
    </row>
    <row r="274" spans="1:4" ht="13.5" customHeight="1" thickBot="1">
      <c r="A274" s="223" t="s">
        <v>388</v>
      </c>
      <c r="B274" s="224"/>
      <c r="C274" s="75">
        <f>+SUM(C267:C273)</f>
        <v>1</v>
      </c>
      <c r="D274" s="89" t="s">
        <v>422</v>
      </c>
    </row>
    <row r="275" spans="1:4" ht="13.5" customHeight="1">
      <c r="A275" s="90"/>
      <c r="B275" s="90"/>
      <c r="C275" s="90"/>
      <c r="D275" s="91"/>
    </row>
    <row r="276" spans="1:4" ht="24.75" customHeight="1" thickBot="1">
      <c r="A276" s="96" t="s">
        <v>433</v>
      </c>
      <c r="B276" s="90"/>
      <c r="C276" s="90"/>
      <c r="D276" s="91"/>
    </row>
    <row r="277" spans="1:4" ht="24.75" customHeight="1">
      <c r="A277" s="225" t="s">
        <v>86</v>
      </c>
      <c r="B277" s="225" t="s">
        <v>368</v>
      </c>
      <c r="C277" s="82" t="s">
        <v>389</v>
      </c>
      <c r="D277" s="82" t="s">
        <v>389</v>
      </c>
    </row>
    <row r="278" spans="1:4" ht="27" customHeight="1" thickBot="1">
      <c r="A278" s="226"/>
      <c r="B278" s="226"/>
      <c r="C278" s="83" t="s">
        <v>370</v>
      </c>
      <c r="D278" s="83" t="s">
        <v>371</v>
      </c>
    </row>
    <row r="279" spans="1:4" ht="13.5" customHeight="1" thickBot="1">
      <c r="A279" s="94" t="s">
        <v>373</v>
      </c>
      <c r="B279" s="95" t="s">
        <v>424</v>
      </c>
      <c r="C279" s="85">
        <v>0.56000000000000005</v>
      </c>
      <c r="D279" s="79" t="s">
        <v>425</v>
      </c>
    </row>
    <row r="280" spans="1:4" ht="13.5" customHeight="1" thickBot="1">
      <c r="A280" s="94" t="s">
        <v>374</v>
      </c>
      <c r="B280" s="95" t="s">
        <v>426</v>
      </c>
      <c r="C280" s="85">
        <v>0.31</v>
      </c>
      <c r="D280" s="78" t="s">
        <v>427</v>
      </c>
    </row>
    <row r="281" spans="1:4" ht="13.5" customHeight="1" thickBot="1">
      <c r="A281" s="94" t="s">
        <v>377</v>
      </c>
      <c r="B281" s="95" t="s">
        <v>428</v>
      </c>
      <c r="C281" s="85">
        <v>0.06</v>
      </c>
      <c r="D281" s="78" t="s">
        <v>429</v>
      </c>
    </row>
    <row r="282" spans="1:4" ht="13.5" customHeight="1" thickBot="1">
      <c r="A282" s="94" t="s">
        <v>380</v>
      </c>
      <c r="B282" s="95" t="s">
        <v>430</v>
      </c>
      <c r="C282" s="85">
        <v>7.0000000000000007E-2</v>
      </c>
      <c r="D282" s="78" t="s">
        <v>431</v>
      </c>
    </row>
    <row r="283" spans="1:4" ht="13.5" customHeight="1" thickBot="1">
      <c r="A283" s="219" t="s">
        <v>388</v>
      </c>
      <c r="B283" s="220"/>
      <c r="C283" s="83">
        <f>+SUM(C279:C282)</f>
        <v>1.0000000000000002</v>
      </c>
      <c r="D283" s="75" t="s">
        <v>432</v>
      </c>
    </row>
    <row r="284" spans="1:4" ht="13.5" customHeight="1">
      <c r="A284" s="90"/>
      <c r="B284" s="90"/>
      <c r="C284" s="90"/>
      <c r="D284" s="91"/>
    </row>
    <row r="285" spans="1:4" ht="29.25" customHeight="1" thickBot="1">
      <c r="A285" s="96" t="s">
        <v>404</v>
      </c>
    </row>
    <row r="286" spans="1:4" ht="45.75" customHeight="1">
      <c r="A286" s="225" t="s">
        <v>86</v>
      </c>
      <c r="B286" s="225" t="s">
        <v>368</v>
      </c>
      <c r="C286" s="82" t="s">
        <v>389</v>
      </c>
      <c r="D286" s="82" t="s">
        <v>389</v>
      </c>
    </row>
    <row r="287" spans="1:4" ht="43.5" customHeight="1" thickBot="1">
      <c r="A287" s="226"/>
      <c r="B287" s="226"/>
      <c r="C287" s="83" t="s">
        <v>370</v>
      </c>
      <c r="D287" s="83" t="s">
        <v>371</v>
      </c>
    </row>
    <row r="288" spans="1:4" ht="13.5" customHeight="1" thickBot="1">
      <c r="A288" s="84" t="s">
        <v>373</v>
      </c>
      <c r="B288" s="77" t="s">
        <v>390</v>
      </c>
      <c r="C288" s="85">
        <v>0.5</v>
      </c>
      <c r="D288" s="85">
        <v>0.5</v>
      </c>
    </row>
    <row r="289" spans="1:4" ht="13.5" customHeight="1" thickBot="1">
      <c r="A289" s="84" t="s">
        <v>374</v>
      </c>
      <c r="B289" s="77" t="s">
        <v>391</v>
      </c>
      <c r="C289" s="85">
        <v>0.05</v>
      </c>
      <c r="D289" s="85">
        <v>0.05</v>
      </c>
    </row>
    <row r="290" spans="1:4" ht="13.5" customHeight="1" thickBot="1">
      <c r="A290" s="84" t="s">
        <v>377</v>
      </c>
      <c r="B290" s="77" t="s">
        <v>392</v>
      </c>
      <c r="C290" s="85">
        <v>0.06</v>
      </c>
      <c r="D290" s="85">
        <v>0.06</v>
      </c>
    </row>
    <row r="291" spans="1:4" ht="13.5" customHeight="1" thickBot="1">
      <c r="A291" s="84" t="s">
        <v>380</v>
      </c>
      <c r="B291" s="77" t="s">
        <v>393</v>
      </c>
      <c r="C291" s="85">
        <v>0.06</v>
      </c>
      <c r="D291" s="85">
        <v>0.06</v>
      </c>
    </row>
    <row r="292" spans="1:4" ht="13.5" customHeight="1" thickBot="1">
      <c r="A292" s="84" t="s">
        <v>383</v>
      </c>
      <c r="B292" s="77" t="s">
        <v>394</v>
      </c>
      <c r="C292" s="85">
        <v>0.05</v>
      </c>
      <c r="D292" s="85">
        <v>0.05</v>
      </c>
    </row>
    <row r="293" spans="1:4" ht="13.5" customHeight="1" thickBot="1">
      <c r="A293" s="84" t="s">
        <v>386</v>
      </c>
      <c r="B293" s="77" t="s">
        <v>395</v>
      </c>
      <c r="C293" s="85">
        <v>0.06</v>
      </c>
      <c r="D293" s="85">
        <v>0.06</v>
      </c>
    </row>
    <row r="294" spans="1:4" ht="30.75" customHeight="1" thickBot="1">
      <c r="A294" s="84" t="s">
        <v>396</v>
      </c>
      <c r="B294" s="77" t="s">
        <v>397</v>
      </c>
      <c r="C294" s="85">
        <v>0.05</v>
      </c>
      <c r="D294" s="85">
        <v>0.05</v>
      </c>
    </row>
    <row r="295" spans="1:4" ht="13.5" customHeight="1" thickBot="1">
      <c r="A295" s="84" t="s">
        <v>398</v>
      </c>
      <c r="B295" s="77" t="s">
        <v>399</v>
      </c>
      <c r="C295" s="85">
        <v>0.05</v>
      </c>
      <c r="D295" s="85">
        <v>0.05</v>
      </c>
    </row>
    <row r="296" spans="1:4" ht="13.5" customHeight="1" thickBot="1">
      <c r="A296" s="84" t="s">
        <v>400</v>
      </c>
      <c r="B296" s="77" t="s">
        <v>401</v>
      </c>
      <c r="C296" s="85">
        <v>0.06</v>
      </c>
      <c r="D296" s="85">
        <v>0.06</v>
      </c>
    </row>
    <row r="297" spans="1:4" ht="13.5" customHeight="1" thickBot="1">
      <c r="A297" s="84" t="s">
        <v>402</v>
      </c>
      <c r="B297" s="77" t="s">
        <v>403</v>
      </c>
      <c r="C297" s="85">
        <v>0.06</v>
      </c>
      <c r="D297" s="85">
        <v>0.06</v>
      </c>
    </row>
    <row r="298" spans="1:4" ht="13.5" customHeight="1" thickBot="1">
      <c r="A298" s="219" t="s">
        <v>388</v>
      </c>
      <c r="B298" s="220"/>
      <c r="C298" s="86">
        <f>+SUM(C288:C297)</f>
        <v>1.0000000000000004</v>
      </c>
      <c r="D298" s="86">
        <v>1</v>
      </c>
    </row>
  </sheetData>
  <mergeCells count="14">
    <mergeCell ref="A298:B298"/>
    <mergeCell ref="A253:A254"/>
    <mergeCell ref="B253:B254"/>
    <mergeCell ref="E253:E254"/>
    <mergeCell ref="A261:B261"/>
    <mergeCell ref="A286:A287"/>
    <mergeCell ref="B286:B287"/>
    <mergeCell ref="A264:A265"/>
    <mergeCell ref="B264:B265"/>
    <mergeCell ref="D264:D265"/>
    <mergeCell ref="A274:B274"/>
    <mergeCell ref="A277:A278"/>
    <mergeCell ref="B277:B278"/>
    <mergeCell ref="A283:B28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09B9B-F42B-40EA-8E56-35623F938A8F}">
  <sheetPr>
    <tabColor rgb="FFFFC000"/>
    <pageSetUpPr fitToPage="1"/>
  </sheetPr>
  <dimension ref="A1:AJ8"/>
  <sheetViews>
    <sheetView view="pageBreakPreview" zoomScale="70" zoomScaleNormal="80" zoomScaleSheetLayoutView="70" workbookViewId="0"/>
  </sheetViews>
  <sheetFormatPr baseColWidth="10" defaultRowHeight="15" customHeight="1"/>
  <cols>
    <col min="1" max="1" width="8.7109375" style="5" customWidth="1"/>
    <col min="2" max="2" width="16.5703125" style="5" customWidth="1"/>
    <col min="3" max="3" width="21.85546875" style="5" customWidth="1"/>
    <col min="4" max="4" width="23.85546875" style="5" customWidth="1"/>
    <col min="5" max="5" width="18.7109375" style="5" customWidth="1"/>
    <col min="6" max="6" width="8.42578125" style="5" customWidth="1"/>
    <col min="7" max="7" width="9.42578125" style="5" customWidth="1"/>
    <col min="8" max="11" width="7.42578125" style="5" customWidth="1"/>
    <col min="12" max="12" width="9.5703125" style="5" customWidth="1"/>
    <col min="13" max="13" width="9.42578125" style="5" customWidth="1"/>
    <col min="14" max="15" width="8.28515625" style="5" customWidth="1"/>
    <col min="16" max="17" width="8.85546875" style="5" customWidth="1"/>
    <col min="18" max="19" width="11.42578125" style="5" customWidth="1"/>
    <col min="20" max="20" width="128" style="5" customWidth="1"/>
    <col min="21" max="25" width="7.5703125" style="5" customWidth="1"/>
    <col min="26" max="26" width="10.28515625" style="5" customWidth="1"/>
    <col min="27" max="30" width="9.140625" style="5" customWidth="1"/>
    <col min="31" max="31" width="8.5703125" style="5" customWidth="1"/>
    <col min="32" max="32" width="10.140625" style="5" customWidth="1"/>
    <col min="33" max="34" width="11.42578125" style="5" customWidth="1"/>
    <col min="35" max="35" width="52.140625" style="5" customWidth="1"/>
    <col min="36" max="36" width="65.28515625" style="5" customWidth="1"/>
    <col min="37" max="16384" width="11.42578125" style="5"/>
  </cols>
  <sheetData>
    <row r="1" spans="1:36" ht="15" customHeight="1" thickBot="1"/>
    <row r="2" spans="1:36" ht="15" customHeight="1" thickBot="1">
      <c r="A2" s="190" t="s">
        <v>0</v>
      </c>
      <c r="B2" s="190" t="s">
        <v>623</v>
      </c>
      <c r="C2" s="190" t="s">
        <v>93</v>
      </c>
      <c r="D2" s="190" t="s">
        <v>28</v>
      </c>
      <c r="E2" s="193" t="s">
        <v>8</v>
      </c>
      <c r="F2" s="211" t="s">
        <v>10</v>
      </c>
      <c r="G2" s="198"/>
      <c r="H2" s="198"/>
      <c r="I2" s="198"/>
      <c r="J2" s="198"/>
      <c r="K2" s="198"/>
      <c r="L2" s="198"/>
      <c r="M2" s="198"/>
      <c r="N2" s="198"/>
      <c r="O2" s="198"/>
      <c r="P2" s="198"/>
      <c r="Q2" s="198"/>
      <c r="R2" s="198"/>
      <c r="S2" s="199"/>
      <c r="T2" s="202" t="s">
        <v>110</v>
      </c>
      <c r="U2" s="206" t="s">
        <v>68</v>
      </c>
      <c r="V2" s="207"/>
      <c r="W2" s="207"/>
      <c r="X2" s="207"/>
      <c r="Y2" s="207"/>
      <c r="Z2" s="207"/>
      <c r="AA2" s="207"/>
      <c r="AB2" s="207"/>
      <c r="AC2" s="207"/>
      <c r="AD2" s="207"/>
      <c r="AE2" s="207"/>
      <c r="AF2" s="207"/>
      <c r="AG2" s="207"/>
      <c r="AH2" s="210"/>
      <c r="AI2" s="202" t="s">
        <v>110</v>
      </c>
      <c r="AJ2" s="212" t="s">
        <v>465</v>
      </c>
    </row>
    <row r="3" spans="1:36" ht="15" customHeight="1" thickBot="1">
      <c r="A3" s="191" t="s">
        <v>0</v>
      </c>
      <c r="B3" s="191"/>
      <c r="C3" s="191"/>
      <c r="D3" s="191"/>
      <c r="E3" s="194"/>
      <c r="F3" s="211" t="s">
        <v>12</v>
      </c>
      <c r="G3" s="198"/>
      <c r="H3" s="198"/>
      <c r="I3" s="198"/>
      <c r="J3" s="198"/>
      <c r="K3" s="196" t="s">
        <v>13</v>
      </c>
      <c r="L3" s="198" t="s">
        <v>14</v>
      </c>
      <c r="M3" s="198"/>
      <c r="N3" s="198"/>
      <c r="O3" s="198"/>
      <c r="P3" s="199"/>
      <c r="Q3" s="196" t="s">
        <v>105</v>
      </c>
      <c r="R3" s="200" t="s">
        <v>109</v>
      </c>
      <c r="S3" s="200" t="s">
        <v>11</v>
      </c>
      <c r="T3" s="203"/>
      <c r="U3" s="206" t="s">
        <v>12</v>
      </c>
      <c r="V3" s="207"/>
      <c r="W3" s="207"/>
      <c r="X3" s="207"/>
      <c r="Y3" s="207"/>
      <c r="Z3" s="208" t="s">
        <v>13</v>
      </c>
      <c r="AA3" s="207" t="s">
        <v>14</v>
      </c>
      <c r="AB3" s="207"/>
      <c r="AC3" s="207"/>
      <c r="AD3" s="207"/>
      <c r="AE3" s="210"/>
      <c r="AF3" s="208" t="s">
        <v>104</v>
      </c>
      <c r="AG3" s="204" t="s">
        <v>109</v>
      </c>
      <c r="AH3" s="204" t="s">
        <v>11</v>
      </c>
      <c r="AI3" s="203"/>
      <c r="AJ3" s="213"/>
    </row>
    <row r="4" spans="1:36" ht="15" customHeight="1" thickBot="1">
      <c r="A4" s="192"/>
      <c r="B4" s="192"/>
      <c r="C4" s="192"/>
      <c r="D4" s="192"/>
      <c r="E4" s="195"/>
      <c r="F4" s="6">
        <v>2020</v>
      </c>
      <c r="G4" s="7">
        <v>2021</v>
      </c>
      <c r="H4" s="7">
        <v>2022</v>
      </c>
      <c r="I4" s="8">
        <v>2023</v>
      </c>
      <c r="J4" s="9">
        <v>2024</v>
      </c>
      <c r="K4" s="197"/>
      <c r="L4" s="6">
        <v>2020</v>
      </c>
      <c r="M4" s="7">
        <v>2021</v>
      </c>
      <c r="N4" s="7">
        <v>2022</v>
      </c>
      <c r="O4" s="8">
        <v>2023</v>
      </c>
      <c r="P4" s="9">
        <v>2024</v>
      </c>
      <c r="Q4" s="197"/>
      <c r="R4" s="201"/>
      <c r="S4" s="201"/>
      <c r="T4" s="218"/>
      <c r="U4" s="10">
        <v>2020</v>
      </c>
      <c r="V4" s="11">
        <v>2021</v>
      </c>
      <c r="W4" s="11">
        <v>2022</v>
      </c>
      <c r="X4" s="12">
        <v>2023</v>
      </c>
      <c r="Y4" s="13">
        <v>2024</v>
      </c>
      <c r="Z4" s="209"/>
      <c r="AA4" s="10">
        <v>2020</v>
      </c>
      <c r="AB4" s="11">
        <v>2021</v>
      </c>
      <c r="AC4" s="11">
        <v>2022</v>
      </c>
      <c r="AD4" s="12">
        <v>2023</v>
      </c>
      <c r="AE4" s="13">
        <v>2024</v>
      </c>
      <c r="AF4" s="209"/>
      <c r="AG4" s="205"/>
      <c r="AH4" s="205"/>
      <c r="AI4" s="218"/>
      <c r="AJ4" s="214"/>
    </row>
    <row r="5" spans="1:36" ht="339.75" customHeight="1">
      <c r="A5" s="43">
        <v>7724</v>
      </c>
      <c r="B5" s="60" t="s">
        <v>3</v>
      </c>
      <c r="C5" s="60" t="s">
        <v>94</v>
      </c>
      <c r="D5" s="61" t="s">
        <v>62</v>
      </c>
      <c r="E5" s="61" t="s">
        <v>73</v>
      </c>
      <c r="F5" s="16">
        <v>0.09</v>
      </c>
      <c r="G5" s="17">
        <v>0.1</v>
      </c>
      <c r="H5" s="17">
        <v>0.25</v>
      </c>
      <c r="I5" s="18">
        <v>0.1</v>
      </c>
      <c r="J5" s="19">
        <v>0.47</v>
      </c>
      <c r="K5" s="182">
        <f>+SUM(F5:J5)-0.01</f>
        <v>1</v>
      </c>
      <c r="L5" s="36">
        <v>0.08</v>
      </c>
      <c r="M5" s="17">
        <v>0.1</v>
      </c>
      <c r="N5" s="35">
        <v>0.25</v>
      </c>
      <c r="O5" s="22">
        <v>0</v>
      </c>
      <c r="P5" s="23">
        <v>0</v>
      </c>
      <c r="Q5" s="59">
        <f>+SUM(L5:P5)</f>
        <v>0.43</v>
      </c>
      <c r="R5" s="44">
        <f t="shared" ref="R5:R7" si="0">+N5/H5</f>
        <v>1</v>
      </c>
      <c r="S5" s="24">
        <f>+Q5/K5</f>
        <v>0.43</v>
      </c>
      <c r="T5" s="41" t="s">
        <v>640</v>
      </c>
      <c r="U5" s="25">
        <v>88</v>
      </c>
      <c r="V5" s="29">
        <v>217</v>
      </c>
      <c r="W5" s="29">
        <v>390</v>
      </c>
      <c r="X5" s="26">
        <v>214</v>
      </c>
      <c r="Y5" s="27">
        <v>650</v>
      </c>
      <c r="Z5" s="28">
        <f t="shared" ref="Z5:Z7" si="1">SUM(U5:Y5)</f>
        <v>1559</v>
      </c>
      <c r="AA5" s="29">
        <v>88</v>
      </c>
      <c r="AB5" s="30">
        <v>217</v>
      </c>
      <c r="AC5" s="39">
        <v>390</v>
      </c>
      <c r="AD5" s="31">
        <v>0</v>
      </c>
      <c r="AE5" s="31">
        <v>0</v>
      </c>
      <c r="AF5" s="28">
        <f>+SUM(AA5:AE5)</f>
        <v>695</v>
      </c>
      <c r="AG5" s="32">
        <f t="shared" ref="AG5:AG8" si="2">+AC5/W5</f>
        <v>1</v>
      </c>
      <c r="AH5" s="33">
        <f>+AF5/Z5</f>
        <v>0.44579858883899937</v>
      </c>
      <c r="AI5" s="41" t="s">
        <v>604</v>
      </c>
      <c r="AJ5" s="62" t="s">
        <v>641</v>
      </c>
    </row>
    <row r="6" spans="1:36" ht="409.5" customHeight="1">
      <c r="A6" s="43">
        <v>7724</v>
      </c>
      <c r="B6" s="60" t="s">
        <v>3</v>
      </c>
      <c r="C6" s="60" t="s">
        <v>85</v>
      </c>
      <c r="D6" s="61" t="s">
        <v>62</v>
      </c>
      <c r="E6" s="61" t="s">
        <v>74</v>
      </c>
      <c r="F6" s="34">
        <v>0.15</v>
      </c>
      <c r="G6" s="35">
        <v>0.12</v>
      </c>
      <c r="H6" s="35">
        <v>0.3</v>
      </c>
      <c r="I6" s="22">
        <v>0.1</v>
      </c>
      <c r="J6" s="23">
        <v>0.33</v>
      </c>
      <c r="K6" s="20">
        <f t="shared" ref="K6" si="3">+SUM(F6:J6)</f>
        <v>1</v>
      </c>
      <c r="L6" s="36">
        <v>0.15</v>
      </c>
      <c r="M6" s="35">
        <v>0.12</v>
      </c>
      <c r="N6" s="35">
        <v>0.3</v>
      </c>
      <c r="O6" s="22">
        <v>0</v>
      </c>
      <c r="P6" s="23">
        <v>0</v>
      </c>
      <c r="Q6" s="59">
        <f t="shared" ref="Q6:Q7" si="4">+SUM(L6:P6)</f>
        <v>0.57000000000000006</v>
      </c>
      <c r="R6" s="44">
        <f t="shared" si="0"/>
        <v>1</v>
      </c>
      <c r="S6" s="24">
        <f t="shared" ref="S6:S7" si="5">+Q6/K6</f>
        <v>0.57000000000000006</v>
      </c>
      <c r="T6" s="42" t="s">
        <v>642</v>
      </c>
      <c r="U6" s="37">
        <v>79</v>
      </c>
      <c r="V6" s="39">
        <v>46</v>
      </c>
      <c r="W6" s="39">
        <v>99</v>
      </c>
      <c r="X6" s="31">
        <v>20</v>
      </c>
      <c r="Y6" s="38">
        <v>242</v>
      </c>
      <c r="Z6" s="28">
        <f t="shared" si="1"/>
        <v>486</v>
      </c>
      <c r="AA6" s="39">
        <v>79</v>
      </c>
      <c r="AB6" s="40">
        <v>46</v>
      </c>
      <c r="AC6" s="39">
        <v>99</v>
      </c>
      <c r="AD6" s="31">
        <v>0</v>
      </c>
      <c r="AE6" s="31">
        <v>0</v>
      </c>
      <c r="AF6" s="28">
        <f t="shared" ref="AF6:AF7" si="6">+SUM(AA6:AE6)</f>
        <v>224</v>
      </c>
      <c r="AG6" s="32">
        <f t="shared" si="2"/>
        <v>1</v>
      </c>
      <c r="AH6" s="33">
        <f t="shared" ref="AH6:AH8" si="7">+AF6/Z6</f>
        <v>0.46090534979423869</v>
      </c>
      <c r="AI6" s="41" t="s">
        <v>605</v>
      </c>
      <c r="AJ6" s="62" t="s">
        <v>643</v>
      </c>
    </row>
    <row r="7" spans="1:36" ht="409.5" customHeight="1">
      <c r="A7" s="43">
        <v>7724</v>
      </c>
      <c r="B7" s="60" t="s">
        <v>3</v>
      </c>
      <c r="C7" s="60" t="s">
        <v>63</v>
      </c>
      <c r="D7" s="61" t="s">
        <v>62</v>
      </c>
      <c r="E7" s="61" t="s">
        <v>75</v>
      </c>
      <c r="F7" s="16">
        <v>17</v>
      </c>
      <c r="G7" s="17">
        <v>19</v>
      </c>
      <c r="H7" s="17">
        <v>4.22</v>
      </c>
      <c r="I7" s="18">
        <v>58</v>
      </c>
      <c r="J7" s="19">
        <v>14.81</v>
      </c>
      <c r="K7" s="183">
        <f>+SUM(F7:J7)</f>
        <v>113.03</v>
      </c>
      <c r="L7" s="21">
        <v>7.99</v>
      </c>
      <c r="M7" s="17">
        <v>14.98</v>
      </c>
      <c r="N7" s="17">
        <v>3.62</v>
      </c>
      <c r="O7" s="22">
        <v>0</v>
      </c>
      <c r="P7" s="23">
        <v>0</v>
      </c>
      <c r="Q7" s="59">
        <f t="shared" si="4"/>
        <v>26.59</v>
      </c>
      <c r="R7" s="44">
        <f t="shared" si="0"/>
        <v>0.85781990521327023</v>
      </c>
      <c r="S7" s="24">
        <f t="shared" si="5"/>
        <v>0.235247279483323</v>
      </c>
      <c r="T7" s="41" t="s">
        <v>644</v>
      </c>
      <c r="U7" s="25">
        <v>161</v>
      </c>
      <c r="V7" s="29">
        <v>921</v>
      </c>
      <c r="W7" s="29">
        <v>3236</v>
      </c>
      <c r="X7" s="26">
        <v>1231</v>
      </c>
      <c r="Y7" s="27">
        <v>180</v>
      </c>
      <c r="Z7" s="28">
        <f t="shared" si="1"/>
        <v>5729</v>
      </c>
      <c r="AA7" s="29">
        <v>161</v>
      </c>
      <c r="AB7" s="30">
        <v>223</v>
      </c>
      <c r="AC7" s="39">
        <v>3236</v>
      </c>
      <c r="AD7" s="31">
        <v>0</v>
      </c>
      <c r="AE7" s="31">
        <v>0</v>
      </c>
      <c r="AF7" s="28">
        <f t="shared" si="6"/>
        <v>3620</v>
      </c>
      <c r="AG7" s="32">
        <f t="shared" si="2"/>
        <v>1</v>
      </c>
      <c r="AH7" s="33">
        <f t="shared" si="7"/>
        <v>0.63187292721242805</v>
      </c>
      <c r="AI7" s="181" t="s">
        <v>645</v>
      </c>
      <c r="AJ7" s="41" t="s">
        <v>646</v>
      </c>
    </row>
    <row r="8" spans="1:36" ht="15" customHeight="1">
      <c r="T8" s="63" t="s">
        <v>118</v>
      </c>
      <c r="U8" s="64">
        <f>+SUM(U5:U7)</f>
        <v>328</v>
      </c>
      <c r="V8" s="65">
        <f t="shared" ref="V8:Y8" si="8">+SUM(V5:V7)</f>
        <v>1184</v>
      </c>
      <c r="W8" s="65">
        <f t="shared" si="8"/>
        <v>3725</v>
      </c>
      <c r="X8" s="66">
        <f t="shared" si="8"/>
        <v>1465</v>
      </c>
      <c r="Y8" s="67">
        <f t="shared" si="8"/>
        <v>1072</v>
      </c>
      <c r="Z8" s="28">
        <f t="shared" ref="Z8" si="9">+SUM(Z5:Z7)</f>
        <v>7774</v>
      </c>
      <c r="AA8" s="65">
        <f t="shared" ref="AA8" si="10">+SUM(AA5:AA7)</f>
        <v>328</v>
      </c>
      <c r="AB8" s="68">
        <f t="shared" ref="AB8" si="11">+SUM(AB5:AB7)</f>
        <v>486</v>
      </c>
      <c r="AC8" s="69">
        <f t="shared" ref="AC8" si="12">+SUM(AC5:AC7)</f>
        <v>3725</v>
      </c>
      <c r="AD8" s="70">
        <f t="shared" ref="AD8" si="13">+SUM(AD5:AD7)</f>
        <v>0</v>
      </c>
      <c r="AE8" s="70">
        <f t="shared" ref="AE8" si="14">+SUM(AE5:AE7)</f>
        <v>0</v>
      </c>
      <c r="AF8" s="28">
        <f t="shared" ref="AF8" si="15">+SUM(AF5:AF7)</f>
        <v>4539</v>
      </c>
      <c r="AG8" s="32">
        <f t="shared" si="2"/>
        <v>1</v>
      </c>
      <c r="AH8" s="32">
        <f t="shared" si="7"/>
        <v>0.58386930794957548</v>
      </c>
    </row>
  </sheetData>
  <autoFilter ref="A4:AH7" xr:uid="{00000000-0009-0000-0000-000000000000}"/>
  <mergeCells count="22">
    <mergeCell ref="F2:S2"/>
    <mergeCell ref="U2:AH2"/>
    <mergeCell ref="F3:J3"/>
    <mergeCell ref="Q3:Q4"/>
    <mergeCell ref="AF3:AF4"/>
    <mergeCell ref="T2:T4"/>
    <mergeCell ref="AJ2:AJ4"/>
    <mergeCell ref="A2:A4"/>
    <mergeCell ref="B2:B4"/>
    <mergeCell ref="C2:C4"/>
    <mergeCell ref="D2:D4"/>
    <mergeCell ref="E2:E4"/>
    <mergeCell ref="K3:K4"/>
    <mergeCell ref="L3:P3"/>
    <mergeCell ref="R3:R4"/>
    <mergeCell ref="S3:S4"/>
    <mergeCell ref="AI2:AI4"/>
    <mergeCell ref="AH3:AH4"/>
    <mergeCell ref="U3:Y3"/>
    <mergeCell ref="Z3:Z4"/>
    <mergeCell ref="AA3:AE3"/>
    <mergeCell ref="AG3:AG4"/>
  </mergeCells>
  <pageMargins left="0.25" right="0.25" top="0.75" bottom="0.75" header="0.3" footer="0.3"/>
  <pageSetup scale="22"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E1BAC-7621-43E6-BF4C-CB1089BB796A}">
  <sheetPr>
    <tabColor rgb="FFFFC000"/>
  </sheetPr>
  <dimension ref="A1:E36"/>
  <sheetViews>
    <sheetView topLeftCell="A25" workbookViewId="0">
      <selection activeCell="C21" sqref="C21"/>
    </sheetView>
  </sheetViews>
  <sheetFormatPr baseColWidth="10" defaultRowHeight="12.75"/>
  <cols>
    <col min="1" max="1" width="11.42578125" style="99"/>
    <col min="2" max="2" width="42.85546875" style="99" customWidth="1"/>
    <col min="3" max="3" width="12.7109375" style="99" bestFit="1" customWidth="1"/>
    <col min="4" max="4" width="11.42578125" style="99"/>
    <col min="5" max="5" width="28.7109375" style="99" customWidth="1"/>
    <col min="6" max="16384" width="11.42578125" style="99"/>
  </cols>
  <sheetData>
    <row r="1" spans="1:5" ht="18.75" thickBot="1">
      <c r="A1" s="103" t="s">
        <v>434</v>
      </c>
    </row>
    <row r="2" spans="1:5" ht="38.25">
      <c r="A2" s="221" t="s">
        <v>86</v>
      </c>
      <c r="B2" s="221" t="s">
        <v>368</v>
      </c>
      <c r="C2" s="74" t="s">
        <v>369</v>
      </c>
      <c r="D2" s="74" t="s">
        <v>369</v>
      </c>
      <c r="E2" s="221" t="s">
        <v>372</v>
      </c>
    </row>
    <row r="3" spans="1:5" ht="51.75" thickBot="1">
      <c r="A3" s="222"/>
      <c r="B3" s="222"/>
      <c r="C3" s="75" t="s">
        <v>370</v>
      </c>
      <c r="D3" s="75" t="s">
        <v>371</v>
      </c>
      <c r="E3" s="222"/>
    </row>
    <row r="4" spans="1:5" ht="13.5" thickBot="1">
      <c r="A4" s="76" t="s">
        <v>373</v>
      </c>
      <c r="B4" s="77" t="s">
        <v>435</v>
      </c>
      <c r="C4" s="78">
        <v>5.6000000000000001E-2</v>
      </c>
      <c r="D4" s="78">
        <v>5.6000000000000001E-2</v>
      </c>
      <c r="E4" s="78" t="s">
        <v>436</v>
      </c>
    </row>
    <row r="5" spans="1:5" ht="13.5" thickBot="1">
      <c r="A5" s="76" t="s">
        <v>374</v>
      </c>
      <c r="B5" s="79" t="s">
        <v>437</v>
      </c>
      <c r="C5" s="78">
        <v>4.4999999999999998E-2</v>
      </c>
      <c r="D5" s="78">
        <v>4.4999999999999998E-2</v>
      </c>
      <c r="E5" s="78" t="s">
        <v>438</v>
      </c>
    </row>
    <row r="6" spans="1:5" ht="13.5" thickBot="1">
      <c r="A6" s="76" t="s">
        <v>377</v>
      </c>
      <c r="B6" s="79" t="s">
        <v>439</v>
      </c>
      <c r="C6" s="78">
        <v>3.6999999999999998E-2</v>
      </c>
      <c r="D6" s="78">
        <v>3.6999999999999998E-2</v>
      </c>
      <c r="E6" s="78"/>
    </row>
    <row r="7" spans="1:5" ht="13.5" thickBot="1">
      <c r="A7" s="76" t="s">
        <v>380</v>
      </c>
      <c r="B7" s="79" t="s">
        <v>440</v>
      </c>
      <c r="C7" s="78">
        <v>5.6000000000000001E-2</v>
      </c>
      <c r="D7" s="78">
        <v>5.6000000000000001E-2</v>
      </c>
      <c r="E7" s="78"/>
    </row>
    <row r="8" spans="1:5" ht="26.25" thickBot="1">
      <c r="A8" s="76" t="s">
        <v>383</v>
      </c>
      <c r="B8" s="79" t="s">
        <v>441</v>
      </c>
      <c r="C8" s="78">
        <v>5.6000000000000001E-2</v>
      </c>
      <c r="D8" s="78">
        <v>5.6000000000000001E-2</v>
      </c>
      <c r="E8" s="78"/>
    </row>
    <row r="9" spans="1:5" ht="13.5" thickBot="1">
      <c r="A9" s="223" t="s">
        <v>388</v>
      </c>
      <c r="B9" s="224"/>
      <c r="C9" s="100">
        <f>+SUM(C4:C8)</f>
        <v>0.25</v>
      </c>
      <c r="D9" s="100">
        <v>0.25</v>
      </c>
      <c r="E9" s="100"/>
    </row>
    <row r="11" spans="1:5" ht="18.75" thickBot="1">
      <c r="A11" s="103" t="s">
        <v>405</v>
      </c>
    </row>
    <row r="12" spans="1:5" ht="38.25">
      <c r="A12" s="225" t="s">
        <v>86</v>
      </c>
      <c r="B12" s="225" t="s">
        <v>368</v>
      </c>
      <c r="C12" s="82" t="s">
        <v>407</v>
      </c>
      <c r="D12" s="82" t="s">
        <v>407</v>
      </c>
      <c r="E12" s="225" t="s">
        <v>372</v>
      </c>
    </row>
    <row r="13" spans="1:5" ht="51.75" thickBot="1">
      <c r="A13" s="226"/>
      <c r="B13" s="226"/>
      <c r="C13" s="83" t="s">
        <v>370</v>
      </c>
      <c r="D13" s="83" t="s">
        <v>371</v>
      </c>
      <c r="E13" s="226"/>
    </row>
    <row r="14" spans="1:5" ht="26.25" thickBot="1">
      <c r="A14" s="84" t="s">
        <v>373</v>
      </c>
      <c r="B14" s="77" t="s">
        <v>442</v>
      </c>
      <c r="C14" s="78">
        <v>0.03</v>
      </c>
      <c r="D14" s="78">
        <v>0.03</v>
      </c>
      <c r="E14" s="78"/>
    </row>
    <row r="15" spans="1:5" ht="26.25" thickBot="1">
      <c r="A15" s="84" t="s">
        <v>374</v>
      </c>
      <c r="B15" s="77" t="s">
        <v>443</v>
      </c>
      <c r="C15" s="78">
        <v>0.06</v>
      </c>
      <c r="D15" s="78">
        <v>0.06</v>
      </c>
      <c r="E15" s="78"/>
    </row>
    <row r="16" spans="1:5" ht="26.25" thickBot="1">
      <c r="A16" s="84" t="s">
        <v>377</v>
      </c>
      <c r="B16" s="77" t="s">
        <v>444</v>
      </c>
      <c r="C16" s="78">
        <v>7.0000000000000007E-2</v>
      </c>
      <c r="D16" s="78">
        <v>7.0000000000000007E-2</v>
      </c>
      <c r="E16" s="78"/>
    </row>
    <row r="17" spans="1:5" ht="26.25" thickBot="1">
      <c r="A17" s="84" t="s">
        <v>380</v>
      </c>
      <c r="B17" s="77" t="s">
        <v>445</v>
      </c>
      <c r="C17" s="78">
        <v>0.05</v>
      </c>
      <c r="D17" s="78">
        <v>0.05</v>
      </c>
      <c r="E17" s="78"/>
    </row>
    <row r="18" spans="1:5" ht="26.25" thickBot="1">
      <c r="A18" s="84" t="s">
        <v>383</v>
      </c>
      <c r="B18" s="77" t="s">
        <v>446</v>
      </c>
      <c r="C18" s="78">
        <v>0.05</v>
      </c>
      <c r="D18" s="78">
        <v>0.05</v>
      </c>
      <c r="E18" s="78"/>
    </row>
    <row r="19" spans="1:5" ht="39" thickBot="1">
      <c r="A19" s="84" t="s">
        <v>386</v>
      </c>
      <c r="B19" s="77" t="s">
        <v>447</v>
      </c>
      <c r="C19" s="78">
        <v>0.05</v>
      </c>
      <c r="D19" s="78">
        <v>0.05</v>
      </c>
      <c r="E19" s="78"/>
    </row>
    <row r="20" spans="1:5" ht="13.5" thickBot="1">
      <c r="A20" s="219" t="s">
        <v>388</v>
      </c>
      <c r="B20" s="220"/>
      <c r="C20" s="78">
        <f>+SUM(C14:C19)</f>
        <v>0.31</v>
      </c>
      <c r="D20" s="78">
        <v>0.28000000000000003</v>
      </c>
      <c r="E20" s="78"/>
    </row>
    <row r="21" spans="1:5">
      <c r="A21" s="101"/>
      <c r="B21" s="101"/>
      <c r="C21" s="102"/>
      <c r="D21" s="93"/>
      <c r="E21" s="93"/>
    </row>
    <row r="22" spans="1:5">
      <c r="A22" s="101"/>
      <c r="B22" s="101"/>
      <c r="C22" s="102"/>
      <c r="D22" s="93"/>
      <c r="E22" s="93"/>
    </row>
    <row r="23" spans="1:5" ht="18.75" thickBot="1">
      <c r="A23" s="103" t="s">
        <v>423</v>
      </c>
    </row>
    <row r="24" spans="1:5" ht="90" thickBot="1">
      <c r="A24" s="4" t="s">
        <v>86</v>
      </c>
      <c r="B24" s="1" t="s">
        <v>368</v>
      </c>
      <c r="C24" s="1" t="s">
        <v>448</v>
      </c>
      <c r="D24" s="1" t="s">
        <v>408</v>
      </c>
    </row>
    <row r="25" spans="1:5" ht="13.5" thickBot="1">
      <c r="A25" s="3" t="s">
        <v>373</v>
      </c>
      <c r="B25" s="2" t="s">
        <v>449</v>
      </c>
      <c r="C25" s="97">
        <v>1.6999999999999999E-3</v>
      </c>
      <c r="D25" s="97">
        <v>1.6999999999999999E-3</v>
      </c>
    </row>
    <row r="26" spans="1:5" ht="13.5" thickBot="1">
      <c r="A26" s="3" t="s">
        <v>374</v>
      </c>
      <c r="B26" s="2" t="s">
        <v>450</v>
      </c>
      <c r="C26" s="97">
        <v>1.6999999999999999E-3</v>
      </c>
      <c r="D26" s="97">
        <v>1.6999999999999999E-3</v>
      </c>
    </row>
    <row r="27" spans="1:5" ht="13.5" thickBot="1">
      <c r="A27" s="3" t="s">
        <v>377</v>
      </c>
      <c r="B27" s="2" t="s">
        <v>451</v>
      </c>
      <c r="C27" s="97">
        <v>1.2999999999999999E-3</v>
      </c>
      <c r="D27" s="2"/>
    </row>
    <row r="28" spans="1:5" ht="26.25" thickBot="1">
      <c r="A28" s="3" t="s">
        <v>380</v>
      </c>
      <c r="B28" s="2" t="s">
        <v>452</v>
      </c>
      <c r="C28" s="97">
        <v>4.7000000000000002E-3</v>
      </c>
      <c r="D28" s="97">
        <v>4.7000000000000002E-3</v>
      </c>
    </row>
    <row r="29" spans="1:5" ht="13.5" thickBot="1">
      <c r="A29" s="3" t="s">
        <v>383</v>
      </c>
      <c r="B29" s="2" t="s">
        <v>453</v>
      </c>
      <c r="C29" s="97">
        <v>4.7000000000000002E-3</v>
      </c>
      <c r="D29" s="97">
        <v>4.7000000000000002E-3</v>
      </c>
    </row>
    <row r="30" spans="1:5" ht="26.25" thickBot="1">
      <c r="A30" s="3" t="s">
        <v>454</v>
      </c>
      <c r="B30" s="2" t="s">
        <v>455</v>
      </c>
      <c r="C30" s="97">
        <v>4.5999999999999999E-3</v>
      </c>
      <c r="D30" s="97">
        <v>4.5999999999999999E-3</v>
      </c>
    </row>
    <row r="31" spans="1:5" ht="13.5" thickBot="1">
      <c r="A31" s="3" t="s">
        <v>456</v>
      </c>
      <c r="B31" s="2" t="s">
        <v>457</v>
      </c>
      <c r="C31" s="97">
        <v>4.7000000000000002E-3</v>
      </c>
      <c r="D31" s="97">
        <v>4.7000000000000002E-3</v>
      </c>
    </row>
    <row r="32" spans="1:5" ht="26.25" thickBot="1">
      <c r="A32" s="3" t="s">
        <v>458</v>
      </c>
      <c r="B32" s="2" t="s">
        <v>459</v>
      </c>
      <c r="C32" s="97">
        <v>4.7000000000000002E-3</v>
      </c>
      <c r="D32" s="2"/>
    </row>
    <row r="33" spans="1:4" ht="51.75" thickBot="1">
      <c r="A33" s="3" t="s">
        <v>400</v>
      </c>
      <c r="B33" s="2" t="s">
        <v>460</v>
      </c>
      <c r="C33" s="97">
        <v>4.7000000000000002E-3</v>
      </c>
      <c r="D33" s="97">
        <v>4.7000000000000002E-3</v>
      </c>
    </row>
    <row r="34" spans="1:4" ht="13.5" thickBot="1">
      <c r="A34" s="3" t="s">
        <v>461</v>
      </c>
      <c r="B34" s="2" t="s">
        <v>462</v>
      </c>
      <c r="C34" s="97">
        <v>4.7000000000000002E-3</v>
      </c>
      <c r="D34" s="97">
        <v>4.7000000000000002E-3</v>
      </c>
    </row>
    <row r="35" spans="1:4" ht="26.25" thickBot="1">
      <c r="A35" s="3" t="s">
        <v>463</v>
      </c>
      <c r="B35" s="2" t="s">
        <v>464</v>
      </c>
      <c r="C35" s="97">
        <v>4.7000000000000002E-3</v>
      </c>
      <c r="D35" s="97">
        <v>4.7000000000000002E-3</v>
      </c>
    </row>
    <row r="36" spans="1:4" ht="13.5" thickBot="1">
      <c r="A36" s="227" t="s">
        <v>388</v>
      </c>
      <c r="B36" s="228"/>
      <c r="C36" s="98">
        <f>+SUM(C25:C35)</f>
        <v>4.2200000000000001E-2</v>
      </c>
      <c r="D36" s="98">
        <v>3.6200000000000003E-2</v>
      </c>
    </row>
  </sheetData>
  <mergeCells count="9">
    <mergeCell ref="A20:B20"/>
    <mergeCell ref="A36:B36"/>
    <mergeCell ref="A2:A3"/>
    <mergeCell ref="B2:B3"/>
    <mergeCell ref="E2:E3"/>
    <mergeCell ref="A9:B9"/>
    <mergeCell ref="A12:A13"/>
    <mergeCell ref="B12:B13"/>
    <mergeCell ref="E12:E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CD96A-883A-48D0-9705-1BABABAF8DCF}">
  <sheetPr>
    <tabColor rgb="FF00B0F0"/>
    <pageSetUpPr fitToPage="1"/>
  </sheetPr>
  <dimension ref="A1:AJ11"/>
  <sheetViews>
    <sheetView view="pageBreakPreview" zoomScale="70" zoomScaleNormal="80" zoomScaleSheetLayoutView="70" workbookViewId="0"/>
  </sheetViews>
  <sheetFormatPr baseColWidth="10" defaultRowHeight="15" customHeight="1"/>
  <cols>
    <col min="1" max="1" width="8.7109375" style="5" customWidth="1"/>
    <col min="2" max="2" width="17.28515625" style="5" customWidth="1"/>
    <col min="3" max="3" width="25.42578125" style="5" customWidth="1"/>
    <col min="4" max="4" width="25.28515625" style="5" customWidth="1"/>
    <col min="5" max="5" width="23.140625" style="5" customWidth="1"/>
    <col min="6" max="10" width="7.5703125" style="5" customWidth="1"/>
    <col min="11" max="11" width="7.42578125" style="5" customWidth="1"/>
    <col min="12" max="16" width="7.85546875" style="5" customWidth="1"/>
    <col min="17" max="17" width="8.85546875" style="5" customWidth="1"/>
    <col min="18" max="19" width="11.42578125" style="5" customWidth="1"/>
    <col min="20" max="20" width="121.7109375" style="5" customWidth="1"/>
    <col min="21" max="25" width="7.5703125" style="5" customWidth="1"/>
    <col min="26" max="26" width="9.85546875" style="5" customWidth="1"/>
    <col min="27" max="27" width="6.42578125" style="5" customWidth="1"/>
    <col min="28" max="29" width="9.140625" style="5" customWidth="1"/>
    <col min="30" max="30" width="7.140625" style="5" customWidth="1"/>
    <col min="31" max="31" width="6.85546875" style="5" customWidth="1"/>
    <col min="32" max="32" width="12.28515625" style="5" customWidth="1"/>
    <col min="33" max="34" width="11.42578125" style="5" customWidth="1"/>
    <col min="35" max="35" width="69.28515625" style="5" customWidth="1"/>
    <col min="36" max="36" width="65" style="5" customWidth="1"/>
    <col min="37" max="16384" width="11.42578125" style="5"/>
  </cols>
  <sheetData>
    <row r="1" spans="1:36" ht="15" customHeight="1" thickBot="1"/>
    <row r="2" spans="1:36" ht="15" customHeight="1" thickBot="1">
      <c r="A2" s="190" t="s">
        <v>0</v>
      </c>
      <c r="B2" s="190" t="s">
        <v>623</v>
      </c>
      <c r="C2" s="190" t="s">
        <v>93</v>
      </c>
      <c r="D2" s="190" t="s">
        <v>28</v>
      </c>
      <c r="E2" s="193" t="s">
        <v>8</v>
      </c>
      <c r="F2" s="211" t="s">
        <v>10</v>
      </c>
      <c r="G2" s="198"/>
      <c r="H2" s="198"/>
      <c r="I2" s="198"/>
      <c r="J2" s="198"/>
      <c r="K2" s="198"/>
      <c r="L2" s="198"/>
      <c r="M2" s="198"/>
      <c r="N2" s="198"/>
      <c r="O2" s="198"/>
      <c r="P2" s="198"/>
      <c r="Q2" s="198"/>
      <c r="R2" s="198"/>
      <c r="S2" s="199"/>
      <c r="T2" s="202" t="s">
        <v>110</v>
      </c>
      <c r="U2" s="206" t="s">
        <v>68</v>
      </c>
      <c r="V2" s="207"/>
      <c r="W2" s="207"/>
      <c r="X2" s="207"/>
      <c r="Y2" s="207"/>
      <c r="Z2" s="207"/>
      <c r="AA2" s="207"/>
      <c r="AB2" s="207"/>
      <c r="AC2" s="207"/>
      <c r="AD2" s="207"/>
      <c r="AE2" s="207"/>
      <c r="AF2" s="207"/>
      <c r="AG2" s="207"/>
      <c r="AH2" s="210"/>
      <c r="AI2" s="202" t="s">
        <v>110</v>
      </c>
      <c r="AJ2" s="212" t="s">
        <v>465</v>
      </c>
    </row>
    <row r="3" spans="1:36" ht="15" customHeight="1" thickBot="1">
      <c r="A3" s="191" t="s">
        <v>0</v>
      </c>
      <c r="B3" s="191"/>
      <c r="C3" s="191"/>
      <c r="D3" s="191"/>
      <c r="E3" s="194"/>
      <c r="F3" s="211" t="s">
        <v>12</v>
      </c>
      <c r="G3" s="198"/>
      <c r="H3" s="198"/>
      <c r="I3" s="198"/>
      <c r="J3" s="198"/>
      <c r="K3" s="196" t="s">
        <v>13</v>
      </c>
      <c r="L3" s="198" t="s">
        <v>14</v>
      </c>
      <c r="M3" s="198"/>
      <c r="N3" s="198"/>
      <c r="O3" s="198"/>
      <c r="P3" s="199"/>
      <c r="Q3" s="196" t="s">
        <v>105</v>
      </c>
      <c r="R3" s="200" t="s">
        <v>109</v>
      </c>
      <c r="S3" s="200" t="s">
        <v>11</v>
      </c>
      <c r="T3" s="203"/>
      <c r="U3" s="206" t="s">
        <v>12</v>
      </c>
      <c r="V3" s="207"/>
      <c r="W3" s="207"/>
      <c r="X3" s="207"/>
      <c r="Y3" s="207"/>
      <c r="Z3" s="208" t="s">
        <v>13</v>
      </c>
      <c r="AA3" s="207" t="s">
        <v>14</v>
      </c>
      <c r="AB3" s="207"/>
      <c r="AC3" s="207"/>
      <c r="AD3" s="207"/>
      <c r="AE3" s="210"/>
      <c r="AF3" s="208" t="s">
        <v>104</v>
      </c>
      <c r="AG3" s="204" t="s">
        <v>109</v>
      </c>
      <c r="AH3" s="204" t="s">
        <v>11</v>
      </c>
      <c r="AI3" s="203"/>
      <c r="AJ3" s="213"/>
    </row>
    <row r="4" spans="1:36" ht="15" customHeight="1" thickBot="1">
      <c r="A4" s="192"/>
      <c r="B4" s="192"/>
      <c r="C4" s="192"/>
      <c r="D4" s="192"/>
      <c r="E4" s="195"/>
      <c r="F4" s="6">
        <v>2020</v>
      </c>
      <c r="G4" s="7">
        <v>2021</v>
      </c>
      <c r="H4" s="7">
        <v>2022</v>
      </c>
      <c r="I4" s="8">
        <v>2023</v>
      </c>
      <c r="J4" s="9">
        <v>2024</v>
      </c>
      <c r="K4" s="197"/>
      <c r="L4" s="6">
        <v>2020</v>
      </c>
      <c r="M4" s="7">
        <v>2021</v>
      </c>
      <c r="N4" s="7">
        <v>2022</v>
      </c>
      <c r="O4" s="8">
        <v>2023</v>
      </c>
      <c r="P4" s="9">
        <v>2024</v>
      </c>
      <c r="Q4" s="197"/>
      <c r="R4" s="201"/>
      <c r="S4" s="201"/>
      <c r="T4" s="218"/>
      <c r="U4" s="10">
        <v>2020</v>
      </c>
      <c r="V4" s="11">
        <v>2021</v>
      </c>
      <c r="W4" s="11">
        <v>2022</v>
      </c>
      <c r="X4" s="12">
        <v>2023</v>
      </c>
      <c r="Y4" s="13">
        <v>2024</v>
      </c>
      <c r="Z4" s="209"/>
      <c r="AA4" s="10">
        <v>2020</v>
      </c>
      <c r="AB4" s="11">
        <v>2021</v>
      </c>
      <c r="AC4" s="11">
        <v>2022</v>
      </c>
      <c r="AD4" s="12">
        <v>2023</v>
      </c>
      <c r="AE4" s="13">
        <v>2024</v>
      </c>
      <c r="AF4" s="209"/>
      <c r="AG4" s="205"/>
      <c r="AH4" s="205"/>
      <c r="AI4" s="218"/>
      <c r="AJ4" s="214"/>
    </row>
    <row r="5" spans="1:36" ht="132.75" customHeight="1">
      <c r="A5" s="43">
        <v>7674</v>
      </c>
      <c r="B5" s="60" t="s">
        <v>4</v>
      </c>
      <c r="C5" s="60" t="s">
        <v>57</v>
      </c>
      <c r="D5" s="61" t="s">
        <v>32</v>
      </c>
      <c r="E5" s="61" t="s">
        <v>33</v>
      </c>
      <c r="F5" s="16">
        <v>0.3</v>
      </c>
      <c r="G5" s="17">
        <v>0.7</v>
      </c>
      <c r="H5" s="17">
        <v>0</v>
      </c>
      <c r="I5" s="18">
        <v>0</v>
      </c>
      <c r="J5" s="19">
        <v>0</v>
      </c>
      <c r="K5" s="20">
        <f t="shared" ref="K5:K10" si="0">+SUM(F5:J5)</f>
        <v>1</v>
      </c>
      <c r="L5" s="21">
        <v>0.3</v>
      </c>
      <c r="M5" s="17">
        <v>0.7</v>
      </c>
      <c r="N5" s="35">
        <v>0</v>
      </c>
      <c r="O5" s="22">
        <v>0</v>
      </c>
      <c r="P5" s="23">
        <v>0</v>
      </c>
      <c r="Q5" s="59">
        <f>+SUM(L5:P5)</f>
        <v>1</v>
      </c>
      <c r="R5" s="44"/>
      <c r="S5" s="24">
        <f>+Q5/K5</f>
        <v>1</v>
      </c>
      <c r="T5" s="181" t="s">
        <v>647</v>
      </c>
      <c r="U5" s="25">
        <v>11</v>
      </c>
      <c r="V5" s="29">
        <v>77</v>
      </c>
      <c r="W5" s="29">
        <v>0</v>
      </c>
      <c r="X5" s="26">
        <v>0</v>
      </c>
      <c r="Y5" s="27">
        <v>0</v>
      </c>
      <c r="Z5" s="28">
        <f t="shared" ref="Z5:Z10" si="1">SUM(U5:Y5)</f>
        <v>88</v>
      </c>
      <c r="AA5" s="29">
        <v>11</v>
      </c>
      <c r="AB5" s="30">
        <v>77</v>
      </c>
      <c r="AC5" s="39">
        <v>0</v>
      </c>
      <c r="AD5" s="31">
        <v>0</v>
      </c>
      <c r="AE5" s="31">
        <v>0</v>
      </c>
      <c r="AF5" s="28">
        <f>+SUM(AA5:AE5)</f>
        <v>88</v>
      </c>
      <c r="AG5" s="32">
        <v>1</v>
      </c>
      <c r="AH5" s="33">
        <f>+AF5/Z5</f>
        <v>1</v>
      </c>
      <c r="AI5" s="181" t="s">
        <v>513</v>
      </c>
      <c r="AJ5" s="41"/>
    </row>
    <row r="6" spans="1:36" ht="311.25" customHeight="1">
      <c r="A6" s="43">
        <v>7674</v>
      </c>
      <c r="B6" s="60" t="s">
        <v>4</v>
      </c>
      <c r="C6" s="60" t="s">
        <v>58</v>
      </c>
      <c r="D6" s="61" t="s">
        <v>32</v>
      </c>
      <c r="E6" s="61" t="s">
        <v>34</v>
      </c>
      <c r="F6" s="16">
        <v>9</v>
      </c>
      <c r="G6" s="17">
        <v>21</v>
      </c>
      <c r="H6" s="17">
        <v>70</v>
      </c>
      <c r="I6" s="18">
        <v>0</v>
      </c>
      <c r="J6" s="19">
        <v>0</v>
      </c>
      <c r="K6" s="20">
        <f t="shared" si="0"/>
        <v>100</v>
      </c>
      <c r="L6" s="21">
        <v>9</v>
      </c>
      <c r="M6" s="17">
        <v>21</v>
      </c>
      <c r="N6" s="35">
        <v>70</v>
      </c>
      <c r="O6" s="22">
        <v>0</v>
      </c>
      <c r="P6" s="23">
        <v>0</v>
      </c>
      <c r="Q6" s="59">
        <f t="shared" ref="Q6:Q10" si="2">+SUM(L6:P6)</f>
        <v>100</v>
      </c>
      <c r="R6" s="44">
        <f t="shared" ref="R6:R10" si="3">+N6/H6</f>
        <v>1</v>
      </c>
      <c r="S6" s="24">
        <f t="shared" ref="S6:S10" si="4">+Q6/K6</f>
        <v>1</v>
      </c>
      <c r="T6" s="181" t="s">
        <v>648</v>
      </c>
      <c r="U6" s="25">
        <v>23</v>
      </c>
      <c r="V6" s="29">
        <v>326</v>
      </c>
      <c r="W6" s="29">
        <v>227</v>
      </c>
      <c r="X6" s="26">
        <v>0</v>
      </c>
      <c r="Y6" s="27">
        <v>0</v>
      </c>
      <c r="Z6" s="28">
        <f t="shared" si="1"/>
        <v>576</v>
      </c>
      <c r="AA6" s="29">
        <v>23</v>
      </c>
      <c r="AB6" s="30">
        <v>326</v>
      </c>
      <c r="AC6" s="39">
        <v>226</v>
      </c>
      <c r="AD6" s="31">
        <v>0</v>
      </c>
      <c r="AE6" s="31">
        <v>0</v>
      </c>
      <c r="AF6" s="28">
        <f t="shared" ref="AF6:AF10" si="5">+SUM(AA6:AE6)</f>
        <v>575</v>
      </c>
      <c r="AG6" s="32">
        <f t="shared" ref="AG6:AG11" si="6">+AC6/W6</f>
        <v>0.99559471365638763</v>
      </c>
      <c r="AH6" s="33">
        <f t="shared" ref="AH6:AH11" si="7">+AF6/Z6</f>
        <v>0.99826388888888884</v>
      </c>
      <c r="AI6" s="41" t="s">
        <v>607</v>
      </c>
      <c r="AJ6" s="41" t="s">
        <v>649</v>
      </c>
    </row>
    <row r="7" spans="1:36" ht="357" customHeight="1">
      <c r="A7" s="43">
        <v>7674</v>
      </c>
      <c r="B7" s="60" t="s">
        <v>4</v>
      </c>
      <c r="C7" s="60" t="s">
        <v>59</v>
      </c>
      <c r="D7" s="61" t="s">
        <v>32</v>
      </c>
      <c r="E7" s="61" t="s">
        <v>37</v>
      </c>
      <c r="F7" s="16">
        <v>0.1</v>
      </c>
      <c r="G7" s="17">
        <v>0.5</v>
      </c>
      <c r="H7" s="17">
        <v>30</v>
      </c>
      <c r="I7" s="18">
        <v>34</v>
      </c>
      <c r="J7" s="19">
        <v>35.4</v>
      </c>
      <c r="K7" s="20">
        <f t="shared" si="0"/>
        <v>100</v>
      </c>
      <c r="L7" s="21">
        <v>0.1</v>
      </c>
      <c r="M7" s="17">
        <v>0.5</v>
      </c>
      <c r="N7" s="35">
        <v>30</v>
      </c>
      <c r="O7" s="22">
        <v>0</v>
      </c>
      <c r="P7" s="23">
        <v>0</v>
      </c>
      <c r="Q7" s="59">
        <f t="shared" si="2"/>
        <v>30.6</v>
      </c>
      <c r="R7" s="44">
        <f t="shared" si="3"/>
        <v>1</v>
      </c>
      <c r="S7" s="24">
        <f t="shared" si="4"/>
        <v>0.30599999999999999</v>
      </c>
      <c r="T7" s="181" t="s">
        <v>650</v>
      </c>
      <c r="U7" s="25">
        <v>197</v>
      </c>
      <c r="V7" s="29">
        <v>84</v>
      </c>
      <c r="W7" s="29">
        <v>342</v>
      </c>
      <c r="X7" s="26">
        <v>737</v>
      </c>
      <c r="Y7" s="27">
        <v>737</v>
      </c>
      <c r="Z7" s="28">
        <f>SUM(U7:Y7)</f>
        <v>2097</v>
      </c>
      <c r="AA7" s="29">
        <v>195</v>
      </c>
      <c r="AB7" s="30">
        <v>84</v>
      </c>
      <c r="AC7" s="39">
        <v>342</v>
      </c>
      <c r="AD7" s="31">
        <v>0</v>
      </c>
      <c r="AE7" s="31">
        <v>0</v>
      </c>
      <c r="AF7" s="28">
        <f t="shared" si="5"/>
        <v>621</v>
      </c>
      <c r="AG7" s="32">
        <f t="shared" si="6"/>
        <v>1</v>
      </c>
      <c r="AH7" s="33">
        <f t="shared" si="7"/>
        <v>0.29613733905579398</v>
      </c>
      <c r="AI7" s="181" t="s">
        <v>651</v>
      </c>
      <c r="AJ7" s="181" t="s">
        <v>652</v>
      </c>
    </row>
    <row r="8" spans="1:36" ht="300.75" customHeight="1">
      <c r="A8" s="43">
        <v>7674</v>
      </c>
      <c r="B8" s="60" t="s">
        <v>4</v>
      </c>
      <c r="C8" s="60" t="s">
        <v>92</v>
      </c>
      <c r="D8" s="61" t="s">
        <v>32</v>
      </c>
      <c r="E8" s="61" t="s">
        <v>38</v>
      </c>
      <c r="F8" s="16">
        <v>3</v>
      </c>
      <c r="G8" s="17">
        <v>7</v>
      </c>
      <c r="H8" s="17">
        <v>3</v>
      </c>
      <c r="I8" s="18">
        <v>2</v>
      </c>
      <c r="J8" s="19">
        <v>1</v>
      </c>
      <c r="K8" s="20">
        <f t="shared" si="0"/>
        <v>16</v>
      </c>
      <c r="L8" s="21">
        <v>3</v>
      </c>
      <c r="M8" s="17">
        <v>7</v>
      </c>
      <c r="N8" s="35">
        <v>3</v>
      </c>
      <c r="O8" s="22">
        <v>0</v>
      </c>
      <c r="P8" s="23">
        <v>0</v>
      </c>
      <c r="Q8" s="59">
        <f t="shared" si="2"/>
        <v>13</v>
      </c>
      <c r="R8" s="44">
        <f t="shared" si="3"/>
        <v>1</v>
      </c>
      <c r="S8" s="24">
        <f t="shared" si="4"/>
        <v>0.8125</v>
      </c>
      <c r="T8" s="181" t="s">
        <v>653</v>
      </c>
      <c r="U8" s="25">
        <v>30</v>
      </c>
      <c r="V8" s="29">
        <v>40</v>
      </c>
      <c r="W8" s="29">
        <v>55</v>
      </c>
      <c r="X8" s="26">
        <v>10</v>
      </c>
      <c r="Y8" s="27">
        <v>10</v>
      </c>
      <c r="Z8" s="28">
        <f t="shared" si="1"/>
        <v>145</v>
      </c>
      <c r="AA8" s="29">
        <v>30</v>
      </c>
      <c r="AB8" s="30">
        <v>40</v>
      </c>
      <c r="AC8" s="39">
        <v>55</v>
      </c>
      <c r="AD8" s="31">
        <v>0</v>
      </c>
      <c r="AE8" s="31">
        <v>0</v>
      </c>
      <c r="AF8" s="28">
        <f t="shared" si="5"/>
        <v>125</v>
      </c>
      <c r="AG8" s="32">
        <f t="shared" si="6"/>
        <v>1</v>
      </c>
      <c r="AH8" s="33">
        <f t="shared" si="7"/>
        <v>0.86206896551724133</v>
      </c>
      <c r="AI8" s="41" t="s">
        <v>608</v>
      </c>
      <c r="AJ8" s="41" t="s">
        <v>654</v>
      </c>
    </row>
    <row r="9" spans="1:36" ht="179.25" customHeight="1">
      <c r="A9" s="43">
        <v>7674</v>
      </c>
      <c r="B9" s="60" t="s">
        <v>4</v>
      </c>
      <c r="C9" s="60" t="s">
        <v>60</v>
      </c>
      <c r="D9" s="61" t="s">
        <v>32</v>
      </c>
      <c r="E9" s="61" t="s">
        <v>35</v>
      </c>
      <c r="F9" s="16">
        <v>6</v>
      </c>
      <c r="G9" s="17">
        <v>13</v>
      </c>
      <c r="H9" s="17">
        <v>20</v>
      </c>
      <c r="I9" s="18">
        <v>8</v>
      </c>
      <c r="J9" s="19">
        <v>1</v>
      </c>
      <c r="K9" s="20">
        <f t="shared" si="0"/>
        <v>48</v>
      </c>
      <c r="L9" s="21">
        <v>6</v>
      </c>
      <c r="M9" s="17">
        <v>13</v>
      </c>
      <c r="N9" s="35">
        <v>20</v>
      </c>
      <c r="O9" s="22">
        <v>0</v>
      </c>
      <c r="P9" s="23">
        <v>0</v>
      </c>
      <c r="Q9" s="59">
        <f t="shared" si="2"/>
        <v>39</v>
      </c>
      <c r="R9" s="44">
        <f t="shared" si="3"/>
        <v>1</v>
      </c>
      <c r="S9" s="24">
        <f t="shared" si="4"/>
        <v>0.8125</v>
      </c>
      <c r="T9" s="41" t="s">
        <v>621</v>
      </c>
      <c r="U9" s="25">
        <v>399</v>
      </c>
      <c r="V9" s="29">
        <v>495</v>
      </c>
      <c r="W9" s="29">
        <v>1173</v>
      </c>
      <c r="X9" s="26">
        <v>1128</v>
      </c>
      <c r="Y9" s="27">
        <v>80</v>
      </c>
      <c r="Z9" s="28">
        <f t="shared" si="1"/>
        <v>3275</v>
      </c>
      <c r="AA9" s="29">
        <v>399</v>
      </c>
      <c r="AB9" s="30">
        <v>495</v>
      </c>
      <c r="AC9" s="39">
        <v>1164</v>
      </c>
      <c r="AD9" s="31">
        <v>0</v>
      </c>
      <c r="AE9" s="31">
        <v>0</v>
      </c>
      <c r="AF9" s="28">
        <f t="shared" si="5"/>
        <v>2058</v>
      </c>
      <c r="AG9" s="32">
        <f t="shared" si="6"/>
        <v>0.99232736572890023</v>
      </c>
      <c r="AH9" s="33">
        <f t="shared" si="7"/>
        <v>0.62839694656488554</v>
      </c>
      <c r="AI9" s="41" t="s">
        <v>609</v>
      </c>
      <c r="AJ9" s="41" t="s">
        <v>655</v>
      </c>
    </row>
    <row r="10" spans="1:36" ht="218.25" customHeight="1">
      <c r="A10" s="43">
        <v>7674</v>
      </c>
      <c r="B10" s="60" t="s">
        <v>4</v>
      </c>
      <c r="C10" s="60" t="s">
        <v>61</v>
      </c>
      <c r="D10" s="61" t="s">
        <v>32</v>
      </c>
      <c r="E10" s="61" t="s">
        <v>36</v>
      </c>
      <c r="F10" s="16">
        <v>0.1</v>
      </c>
      <c r="G10" s="17">
        <v>0.3</v>
      </c>
      <c r="H10" s="17">
        <v>0.1</v>
      </c>
      <c r="I10" s="18">
        <v>0.4</v>
      </c>
      <c r="J10" s="19">
        <v>0.1</v>
      </c>
      <c r="K10" s="20">
        <f t="shared" si="0"/>
        <v>1</v>
      </c>
      <c r="L10" s="21">
        <v>0.1</v>
      </c>
      <c r="M10" s="17">
        <v>0.3</v>
      </c>
      <c r="N10" s="35">
        <v>0.1</v>
      </c>
      <c r="O10" s="22">
        <v>0</v>
      </c>
      <c r="P10" s="23">
        <v>0</v>
      </c>
      <c r="Q10" s="59">
        <f t="shared" si="2"/>
        <v>0.5</v>
      </c>
      <c r="R10" s="44">
        <f t="shared" si="3"/>
        <v>1</v>
      </c>
      <c r="S10" s="24">
        <f t="shared" si="4"/>
        <v>0.5</v>
      </c>
      <c r="T10" s="181" t="s">
        <v>656</v>
      </c>
      <c r="U10" s="25">
        <v>13</v>
      </c>
      <c r="V10" s="29">
        <v>148</v>
      </c>
      <c r="W10" s="29">
        <v>77</v>
      </c>
      <c r="X10" s="26">
        <v>52</v>
      </c>
      <c r="Y10" s="27">
        <v>52</v>
      </c>
      <c r="Z10" s="28">
        <f t="shared" si="1"/>
        <v>342</v>
      </c>
      <c r="AA10" s="29">
        <v>13</v>
      </c>
      <c r="AB10" s="30">
        <v>148</v>
      </c>
      <c r="AC10" s="39">
        <v>77</v>
      </c>
      <c r="AD10" s="31">
        <v>0</v>
      </c>
      <c r="AE10" s="31">
        <v>0</v>
      </c>
      <c r="AF10" s="28">
        <f t="shared" si="5"/>
        <v>238</v>
      </c>
      <c r="AG10" s="32">
        <f t="shared" si="6"/>
        <v>1</v>
      </c>
      <c r="AH10" s="33">
        <f t="shared" si="7"/>
        <v>0.69590643274853803</v>
      </c>
      <c r="AI10" s="41" t="s">
        <v>610</v>
      </c>
      <c r="AJ10" s="41" t="s">
        <v>657</v>
      </c>
    </row>
    <row r="11" spans="1:36" ht="15" customHeight="1">
      <c r="T11" s="63" t="s">
        <v>118</v>
      </c>
      <c r="U11" s="64">
        <f>+SUM(U5:U10)</f>
        <v>673</v>
      </c>
      <c r="V11" s="65">
        <f t="shared" ref="V11:AF11" si="8">+SUM(V5:V10)</f>
        <v>1170</v>
      </c>
      <c r="W11" s="65">
        <f t="shared" si="8"/>
        <v>1874</v>
      </c>
      <c r="X11" s="66">
        <f t="shared" si="8"/>
        <v>1927</v>
      </c>
      <c r="Y11" s="67">
        <f t="shared" si="8"/>
        <v>879</v>
      </c>
      <c r="Z11" s="28">
        <f t="shared" si="8"/>
        <v>6523</v>
      </c>
      <c r="AA11" s="65">
        <f t="shared" si="8"/>
        <v>671</v>
      </c>
      <c r="AB11" s="68">
        <f t="shared" si="8"/>
        <v>1170</v>
      </c>
      <c r="AC11" s="69">
        <f t="shared" si="8"/>
        <v>1864</v>
      </c>
      <c r="AD11" s="70">
        <f t="shared" si="8"/>
        <v>0</v>
      </c>
      <c r="AE11" s="70">
        <f t="shared" si="8"/>
        <v>0</v>
      </c>
      <c r="AF11" s="28">
        <f t="shared" si="8"/>
        <v>3705</v>
      </c>
      <c r="AG11" s="32">
        <f t="shared" si="6"/>
        <v>0.99466382070437565</v>
      </c>
      <c r="AH11" s="32">
        <f t="shared" si="7"/>
        <v>0.56799018856354433</v>
      </c>
    </row>
  </sheetData>
  <autoFilter ref="A4:AH11" xr:uid="{00000000-0009-0000-0000-000000000000}"/>
  <mergeCells count="22">
    <mergeCell ref="F2:S2"/>
    <mergeCell ref="U2:AH2"/>
    <mergeCell ref="F3:J3"/>
    <mergeCell ref="Q3:Q4"/>
    <mergeCell ref="AF3:AF4"/>
    <mergeCell ref="T2:T4"/>
    <mergeCell ref="AJ2:AJ4"/>
    <mergeCell ref="A2:A4"/>
    <mergeCell ref="B2:B4"/>
    <mergeCell ref="C2:C4"/>
    <mergeCell ref="D2:D4"/>
    <mergeCell ref="E2:E4"/>
    <mergeCell ref="K3:K4"/>
    <mergeCell ref="L3:P3"/>
    <mergeCell ref="R3:R4"/>
    <mergeCell ref="S3:S4"/>
    <mergeCell ref="AI2:AI4"/>
    <mergeCell ref="AH3:AH4"/>
    <mergeCell ref="U3:Y3"/>
    <mergeCell ref="Z3:Z4"/>
    <mergeCell ref="AA3:AE3"/>
    <mergeCell ref="AG3:AG4"/>
  </mergeCells>
  <pageMargins left="0.25" right="0.25" top="0.75" bottom="0.75" header="0.3" footer="0.3"/>
  <pageSetup scale="22"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205D-A778-47C8-BAFA-B51517ADA7E0}">
  <sheetPr>
    <tabColor theme="8"/>
  </sheetPr>
  <dimension ref="A1:D76"/>
  <sheetViews>
    <sheetView topLeftCell="A43" workbookViewId="0">
      <selection activeCell="A45" sqref="A45:D76"/>
    </sheetView>
  </sheetViews>
  <sheetFormatPr baseColWidth="10" defaultRowHeight="15"/>
  <cols>
    <col min="1" max="1" width="8.42578125" customWidth="1"/>
    <col min="2" max="2" width="30" customWidth="1"/>
    <col min="3" max="3" width="12" customWidth="1"/>
  </cols>
  <sheetData>
    <row r="1" spans="1:4">
      <c r="A1" t="s">
        <v>466</v>
      </c>
    </row>
    <row r="2" spans="1:4" ht="15.75" thickBot="1"/>
    <row r="3" spans="1:4" ht="42" customHeight="1" thickBot="1">
      <c r="A3" s="106" t="s">
        <v>86</v>
      </c>
      <c r="B3" s="107" t="s">
        <v>467</v>
      </c>
      <c r="C3" s="108" t="s">
        <v>468</v>
      </c>
      <c r="D3" s="109" t="s">
        <v>408</v>
      </c>
    </row>
    <row r="4" spans="1:4" ht="51" customHeight="1" thickBot="1">
      <c r="A4" s="110">
        <v>1</v>
      </c>
      <c r="B4" s="111" t="s">
        <v>469</v>
      </c>
      <c r="C4" s="112">
        <v>0.1</v>
      </c>
      <c r="D4" s="112">
        <v>0.1</v>
      </c>
    </row>
    <row r="5" spans="1:4" ht="15.75" thickBot="1">
      <c r="A5" s="76">
        <v>2</v>
      </c>
      <c r="B5" s="113" t="s">
        <v>470</v>
      </c>
      <c r="C5" s="112">
        <v>0.4</v>
      </c>
      <c r="D5" s="112">
        <v>0.4</v>
      </c>
    </row>
    <row r="6" spans="1:4" ht="15.75" customHeight="1" thickBot="1">
      <c r="A6" s="76">
        <v>3</v>
      </c>
      <c r="B6" s="113" t="s">
        <v>471</v>
      </c>
      <c r="C6" s="112">
        <v>0.2</v>
      </c>
      <c r="D6" s="112">
        <v>0.2</v>
      </c>
    </row>
    <row r="7" spans="1:4" ht="15.75" thickBot="1">
      <c r="A7" s="229" t="s">
        <v>388</v>
      </c>
      <c r="B7" s="230"/>
      <c r="C7" s="112">
        <v>0.7</v>
      </c>
      <c r="D7" s="112">
        <v>0.7</v>
      </c>
    </row>
    <row r="9" spans="1:4" ht="15.75" thickBot="1">
      <c r="A9" t="s">
        <v>472</v>
      </c>
    </row>
    <row r="10" spans="1:4" ht="50.25" customHeight="1">
      <c r="A10" s="231" t="s">
        <v>86</v>
      </c>
      <c r="B10" s="231" t="s">
        <v>467</v>
      </c>
      <c r="C10" s="114" t="s">
        <v>473</v>
      </c>
      <c r="D10" s="221" t="s">
        <v>474</v>
      </c>
    </row>
    <row r="11" spans="1:4" ht="26.25" thickBot="1">
      <c r="A11" s="232"/>
      <c r="B11" s="232"/>
      <c r="C11" s="115" t="s">
        <v>370</v>
      </c>
      <c r="D11" s="222"/>
    </row>
    <row r="12" spans="1:4">
      <c r="A12" s="221">
        <v>1</v>
      </c>
      <c r="B12" s="116"/>
      <c r="C12" s="234">
        <v>0.15</v>
      </c>
      <c r="D12" s="234">
        <v>0.15</v>
      </c>
    </row>
    <row r="13" spans="1:4" ht="51">
      <c r="A13" s="233"/>
      <c r="B13" s="116" t="s">
        <v>475</v>
      </c>
      <c r="C13" s="235"/>
      <c r="D13" s="235"/>
    </row>
    <row r="14" spans="1:4" ht="15.75" thickBot="1">
      <c r="A14" s="222"/>
      <c r="B14" s="79"/>
      <c r="C14" s="236"/>
      <c r="D14" s="236"/>
    </row>
    <row r="15" spans="1:4">
      <c r="A15" s="221">
        <v>2</v>
      </c>
      <c r="B15" s="116"/>
      <c r="C15" s="234">
        <v>0.09</v>
      </c>
      <c r="D15" s="234">
        <v>0.09</v>
      </c>
    </row>
    <row r="16" spans="1:4" ht="25.5">
      <c r="A16" s="233"/>
      <c r="B16" s="116" t="s">
        <v>476</v>
      </c>
      <c r="C16" s="235"/>
      <c r="D16" s="235"/>
    </row>
    <row r="17" spans="1:4" ht="15.75" thickBot="1">
      <c r="A17" s="222"/>
      <c r="B17" s="79" t="s">
        <v>15</v>
      </c>
      <c r="C17" s="236"/>
      <c r="D17" s="236"/>
    </row>
    <row r="18" spans="1:4">
      <c r="A18" s="221">
        <v>3</v>
      </c>
      <c r="B18" s="116"/>
      <c r="C18" s="234">
        <v>0.05</v>
      </c>
      <c r="D18" s="237">
        <v>0.05</v>
      </c>
    </row>
    <row r="19" spans="1:4">
      <c r="A19" s="233"/>
      <c r="B19" s="116" t="s">
        <v>477</v>
      </c>
      <c r="C19" s="235"/>
      <c r="D19" s="238"/>
    </row>
    <row r="20" spans="1:4" ht="15.75" thickBot="1">
      <c r="A20" s="222"/>
      <c r="B20" s="79" t="s">
        <v>15</v>
      </c>
      <c r="C20" s="236"/>
      <c r="D20" s="239"/>
    </row>
    <row r="21" spans="1:4">
      <c r="A21" s="221">
        <v>4</v>
      </c>
      <c r="B21" s="116"/>
      <c r="C21" s="234">
        <v>0.01</v>
      </c>
      <c r="D21" s="237">
        <v>0.01</v>
      </c>
    </row>
    <row r="22" spans="1:4">
      <c r="A22" s="233"/>
      <c r="B22" s="116" t="s">
        <v>478</v>
      </c>
      <c r="C22" s="235"/>
      <c r="D22" s="238"/>
    </row>
    <row r="23" spans="1:4" ht="15.75" thickBot="1">
      <c r="A23" s="222"/>
      <c r="B23" s="79"/>
      <c r="C23" s="236"/>
      <c r="D23" s="239"/>
    </row>
    <row r="24" spans="1:4">
      <c r="A24" s="243"/>
      <c r="B24" s="244"/>
      <c r="C24" s="237">
        <f>+SUM(C12:C21)</f>
        <v>0.3</v>
      </c>
      <c r="D24" s="237">
        <f>+SUM(D12:D21)</f>
        <v>0.3</v>
      </c>
    </row>
    <row r="25" spans="1:4">
      <c r="A25" s="245" t="s">
        <v>388</v>
      </c>
      <c r="B25" s="246"/>
      <c r="C25" s="238"/>
      <c r="D25" s="238"/>
    </row>
    <row r="26" spans="1:4" ht="15.75" thickBot="1">
      <c r="A26" s="247"/>
      <c r="B26" s="248"/>
      <c r="C26" s="239"/>
      <c r="D26" s="239"/>
    </row>
    <row r="29" spans="1:4">
      <c r="A29" t="s">
        <v>472</v>
      </c>
    </row>
    <row r="30" spans="1:4" ht="15.75" thickBot="1"/>
    <row r="31" spans="1:4" ht="78.75">
      <c r="A31" s="118"/>
      <c r="B31" s="249" t="s">
        <v>467</v>
      </c>
      <c r="C31" s="252" t="s">
        <v>479</v>
      </c>
      <c r="D31" s="119" t="s">
        <v>473</v>
      </c>
    </row>
    <row r="32" spans="1:4" ht="78.75">
      <c r="A32" s="120"/>
      <c r="B32" s="250"/>
      <c r="C32" s="253"/>
      <c r="D32" s="121" t="s">
        <v>371</v>
      </c>
    </row>
    <row r="33" spans="1:4" ht="16.5" thickBot="1">
      <c r="A33" s="122" t="s">
        <v>86</v>
      </c>
      <c r="B33" s="251"/>
      <c r="C33" s="254"/>
      <c r="D33" s="123"/>
    </row>
    <row r="34" spans="1:4" ht="15.75">
      <c r="A34" s="120"/>
      <c r="B34" s="240" t="s">
        <v>480</v>
      </c>
      <c r="C34" s="240">
        <v>1</v>
      </c>
      <c r="D34" s="240">
        <v>1</v>
      </c>
    </row>
    <row r="35" spans="1:4" ht="16.5" thickBot="1">
      <c r="A35" s="122" t="s">
        <v>373</v>
      </c>
      <c r="B35" s="242"/>
      <c r="C35" s="242"/>
      <c r="D35" s="242"/>
    </row>
    <row r="36" spans="1:4" ht="15.75">
      <c r="A36" s="120"/>
      <c r="B36" s="240" t="s">
        <v>481</v>
      </c>
      <c r="C36" s="240">
        <v>1</v>
      </c>
      <c r="D36" s="240">
        <v>1</v>
      </c>
    </row>
    <row r="37" spans="1:4" ht="15.75">
      <c r="A37" s="120" t="s">
        <v>374</v>
      </c>
      <c r="B37" s="241"/>
      <c r="C37" s="241"/>
      <c r="D37" s="241"/>
    </row>
    <row r="38" spans="1:4" ht="16.5" thickBot="1">
      <c r="A38" s="122"/>
      <c r="B38" s="242"/>
      <c r="C38" s="242"/>
      <c r="D38" s="242"/>
    </row>
    <row r="39" spans="1:4" ht="15.75">
      <c r="A39" s="120"/>
      <c r="B39" s="240" t="s">
        <v>482</v>
      </c>
      <c r="C39" s="240">
        <v>1</v>
      </c>
      <c r="D39" s="240">
        <v>1</v>
      </c>
    </row>
    <row r="40" spans="1:4" ht="15.75">
      <c r="A40" s="120" t="s">
        <v>377</v>
      </c>
      <c r="B40" s="241"/>
      <c r="C40" s="241"/>
      <c r="D40" s="241"/>
    </row>
    <row r="41" spans="1:4" ht="16.5" thickBot="1">
      <c r="A41" s="122"/>
      <c r="B41" s="242"/>
      <c r="C41" s="242"/>
      <c r="D41" s="242"/>
    </row>
    <row r="42" spans="1:4" ht="16.5" thickBot="1">
      <c r="A42" s="255" t="s">
        <v>388</v>
      </c>
      <c r="B42" s="256"/>
      <c r="C42" s="124">
        <v>3</v>
      </c>
      <c r="D42" s="124">
        <v>3</v>
      </c>
    </row>
    <row r="44" spans="1:4" ht="15.75" thickBot="1">
      <c r="A44" t="s">
        <v>472</v>
      </c>
    </row>
    <row r="45" spans="1:4">
      <c r="A45" s="221" t="s">
        <v>86</v>
      </c>
      <c r="B45" s="221" t="s">
        <v>467</v>
      </c>
      <c r="C45" s="74"/>
      <c r="D45" s="221" t="s">
        <v>474</v>
      </c>
    </row>
    <row r="46" spans="1:4" ht="38.25">
      <c r="A46" s="233"/>
      <c r="B46" s="233"/>
      <c r="C46" s="125" t="s">
        <v>473</v>
      </c>
      <c r="D46" s="233"/>
    </row>
    <row r="47" spans="1:4" ht="25.5">
      <c r="A47" s="233"/>
      <c r="B47" s="233"/>
      <c r="C47" s="125" t="s">
        <v>370</v>
      </c>
      <c r="D47" s="233"/>
    </row>
    <row r="48" spans="1:4" ht="15.75" thickBot="1">
      <c r="A48" s="222"/>
      <c r="B48" s="222"/>
      <c r="C48" s="75"/>
      <c r="D48" s="222"/>
    </row>
    <row r="49" spans="1:4">
      <c r="A49" s="117"/>
      <c r="B49" s="257" t="s">
        <v>483</v>
      </c>
      <c r="C49" s="260">
        <v>1</v>
      </c>
      <c r="D49" s="260">
        <v>1</v>
      </c>
    </row>
    <row r="50" spans="1:4">
      <c r="A50" s="117" t="s">
        <v>373</v>
      </c>
      <c r="B50" s="258"/>
      <c r="C50" s="261"/>
      <c r="D50" s="261"/>
    </row>
    <row r="51" spans="1:4" ht="15.75" thickBot="1">
      <c r="A51" s="76"/>
      <c r="B51" s="259"/>
      <c r="C51" s="262"/>
      <c r="D51" s="262"/>
    </row>
    <row r="52" spans="1:4">
      <c r="A52" s="221" t="s">
        <v>374</v>
      </c>
      <c r="B52" s="257" t="s">
        <v>484</v>
      </c>
      <c r="C52" s="116"/>
      <c r="D52" s="116"/>
    </row>
    <row r="53" spans="1:4" ht="15.75" thickBot="1">
      <c r="A53" s="222"/>
      <c r="B53" s="259"/>
      <c r="C53" s="78">
        <v>1</v>
      </c>
      <c r="D53" s="78">
        <v>1</v>
      </c>
    </row>
    <row r="54" spans="1:4">
      <c r="A54" s="117"/>
      <c r="B54" s="257" t="s">
        <v>485</v>
      </c>
      <c r="C54" s="260">
        <v>1</v>
      </c>
      <c r="D54" s="260">
        <v>1</v>
      </c>
    </row>
    <row r="55" spans="1:4">
      <c r="A55" s="117" t="s">
        <v>377</v>
      </c>
      <c r="B55" s="258"/>
      <c r="C55" s="261"/>
      <c r="D55" s="261"/>
    </row>
    <row r="56" spans="1:4" ht="15.75" thickBot="1">
      <c r="A56" s="76"/>
      <c r="B56" s="259"/>
      <c r="C56" s="262"/>
      <c r="D56" s="262"/>
    </row>
    <row r="57" spans="1:4">
      <c r="A57" s="117"/>
      <c r="B57" s="257" t="s">
        <v>486</v>
      </c>
      <c r="C57" s="260">
        <v>1</v>
      </c>
      <c r="D57" s="260">
        <v>1</v>
      </c>
    </row>
    <row r="58" spans="1:4">
      <c r="A58" s="117" t="s">
        <v>380</v>
      </c>
      <c r="B58" s="258"/>
      <c r="C58" s="261"/>
      <c r="D58" s="261"/>
    </row>
    <row r="59" spans="1:4" ht="15.75" thickBot="1">
      <c r="A59" s="76"/>
      <c r="B59" s="259"/>
      <c r="C59" s="262"/>
      <c r="D59" s="262"/>
    </row>
    <row r="60" spans="1:4" ht="15.75" thickBot="1">
      <c r="A60" s="76" t="s">
        <v>383</v>
      </c>
      <c r="B60" s="79" t="s">
        <v>487</v>
      </c>
      <c r="C60" s="78">
        <v>1</v>
      </c>
      <c r="D60" s="78">
        <v>1</v>
      </c>
    </row>
    <row r="61" spans="1:4" ht="26.25" thickBot="1">
      <c r="A61" s="76" t="s">
        <v>386</v>
      </c>
      <c r="B61" s="79" t="s">
        <v>488</v>
      </c>
      <c r="C61" s="78">
        <v>1</v>
      </c>
      <c r="D61" s="78">
        <v>1</v>
      </c>
    </row>
    <row r="62" spans="1:4" ht="15.75" thickBot="1">
      <c r="A62" s="76" t="s">
        <v>396</v>
      </c>
      <c r="B62" s="79" t="s">
        <v>489</v>
      </c>
      <c r="C62" s="78">
        <v>1</v>
      </c>
      <c r="D62" s="78">
        <v>1</v>
      </c>
    </row>
    <row r="63" spans="1:4" ht="26.25" thickBot="1">
      <c r="A63" s="76" t="s">
        <v>398</v>
      </c>
      <c r="B63" s="79" t="s">
        <v>490</v>
      </c>
      <c r="C63" s="78">
        <v>1</v>
      </c>
      <c r="D63" s="78">
        <v>1</v>
      </c>
    </row>
    <row r="64" spans="1:4" ht="39" thickBot="1">
      <c r="A64" s="76" t="s">
        <v>400</v>
      </c>
      <c r="B64" s="79" t="s">
        <v>491</v>
      </c>
      <c r="C64" s="78">
        <v>1</v>
      </c>
      <c r="D64" s="78">
        <v>1</v>
      </c>
    </row>
    <row r="65" spans="1:4" ht="26.25" thickBot="1">
      <c r="A65" s="76" t="s">
        <v>402</v>
      </c>
      <c r="B65" s="79" t="s">
        <v>492</v>
      </c>
      <c r="C65" s="78">
        <v>1</v>
      </c>
      <c r="D65" s="78">
        <v>1</v>
      </c>
    </row>
    <row r="66" spans="1:4" ht="15.75" thickBot="1">
      <c r="A66" s="76" t="s">
        <v>493</v>
      </c>
      <c r="B66" s="79" t="s">
        <v>494</v>
      </c>
      <c r="C66" s="78">
        <v>1</v>
      </c>
      <c r="D66" s="78">
        <v>1</v>
      </c>
    </row>
    <row r="67" spans="1:4" ht="15.75" thickBot="1">
      <c r="A67" s="76" t="s">
        <v>495</v>
      </c>
      <c r="B67" s="79" t="s">
        <v>496</v>
      </c>
      <c r="C67" s="78">
        <v>1</v>
      </c>
      <c r="D67" s="78">
        <v>1</v>
      </c>
    </row>
    <row r="68" spans="1:4" ht="15.75" thickBot="1">
      <c r="A68" s="76" t="s">
        <v>497</v>
      </c>
      <c r="B68" s="79" t="s">
        <v>498</v>
      </c>
      <c r="C68" s="78">
        <v>1</v>
      </c>
      <c r="D68" s="78">
        <v>1</v>
      </c>
    </row>
    <row r="69" spans="1:4" ht="15.75" thickBot="1">
      <c r="A69" s="76" t="s">
        <v>499</v>
      </c>
      <c r="B69" s="79" t="s">
        <v>500</v>
      </c>
      <c r="C69" s="78">
        <v>1</v>
      </c>
      <c r="D69" s="78">
        <v>1</v>
      </c>
    </row>
    <row r="70" spans="1:4" ht="15.75" thickBot="1">
      <c r="A70" s="76" t="s">
        <v>501</v>
      </c>
      <c r="B70" s="79" t="s">
        <v>502</v>
      </c>
      <c r="C70" s="78">
        <v>1</v>
      </c>
      <c r="D70" s="78">
        <v>1</v>
      </c>
    </row>
    <row r="71" spans="1:4" ht="15.75" thickBot="1">
      <c r="A71" s="76" t="s">
        <v>503</v>
      </c>
      <c r="B71" s="79" t="s">
        <v>504</v>
      </c>
      <c r="C71" s="78">
        <v>1</v>
      </c>
      <c r="D71" s="78">
        <v>1</v>
      </c>
    </row>
    <row r="72" spans="1:4" ht="15.75" thickBot="1">
      <c r="A72" s="76" t="s">
        <v>505</v>
      </c>
      <c r="B72" s="79" t="s">
        <v>506</v>
      </c>
      <c r="C72" s="78">
        <v>1</v>
      </c>
      <c r="D72" s="78">
        <v>1</v>
      </c>
    </row>
    <row r="73" spans="1:4" ht="26.25" thickBot="1">
      <c r="A73" s="76" t="s">
        <v>507</v>
      </c>
      <c r="B73" s="79" t="s">
        <v>508</v>
      </c>
      <c r="C73" s="78">
        <v>1</v>
      </c>
      <c r="D73" s="78">
        <v>1</v>
      </c>
    </row>
    <row r="74" spans="1:4" ht="15.75" thickBot="1">
      <c r="A74" s="76" t="s">
        <v>509</v>
      </c>
      <c r="B74" s="79" t="s">
        <v>510</v>
      </c>
      <c r="C74" s="78">
        <v>1</v>
      </c>
      <c r="D74" s="78">
        <v>1</v>
      </c>
    </row>
    <row r="75" spans="1:4" ht="15.75" thickBot="1">
      <c r="A75" s="76" t="s">
        <v>511</v>
      </c>
      <c r="B75" s="79" t="s">
        <v>512</v>
      </c>
      <c r="C75" s="78">
        <v>1</v>
      </c>
      <c r="D75" s="78">
        <v>1</v>
      </c>
    </row>
    <row r="76" spans="1:4" ht="15.75" thickBot="1">
      <c r="A76" s="223" t="s">
        <v>388</v>
      </c>
      <c r="B76" s="224"/>
      <c r="C76" s="78">
        <v>20</v>
      </c>
      <c r="D76" s="78">
        <v>20</v>
      </c>
    </row>
  </sheetData>
  <mergeCells count="48">
    <mergeCell ref="B57:B59"/>
    <mergeCell ref="C57:C59"/>
    <mergeCell ref="D57:D59"/>
    <mergeCell ref="A76:B76"/>
    <mergeCell ref="B49:B51"/>
    <mergeCell ref="C49:C51"/>
    <mergeCell ref="D49:D51"/>
    <mergeCell ref="A52:A53"/>
    <mergeCell ref="B52:B53"/>
    <mergeCell ref="B54:B56"/>
    <mergeCell ref="C54:C56"/>
    <mergeCell ref="D54:D56"/>
    <mergeCell ref="B39:B41"/>
    <mergeCell ref="C39:C41"/>
    <mergeCell ref="D39:D41"/>
    <mergeCell ref="A42:B42"/>
    <mergeCell ref="A45:A48"/>
    <mergeCell ref="B45:B48"/>
    <mergeCell ref="D45:D48"/>
    <mergeCell ref="B36:B38"/>
    <mergeCell ref="C36:C38"/>
    <mergeCell ref="D36:D38"/>
    <mergeCell ref="A21:A23"/>
    <mergeCell ref="C21:C23"/>
    <mergeCell ref="D21:D23"/>
    <mergeCell ref="A24:B24"/>
    <mergeCell ref="C24:C26"/>
    <mergeCell ref="D24:D26"/>
    <mergeCell ref="A25:B25"/>
    <mergeCell ref="A26:B26"/>
    <mergeCell ref="B31:B33"/>
    <mergeCell ref="C31:C33"/>
    <mergeCell ref="B34:B35"/>
    <mergeCell ref="C34:C35"/>
    <mergeCell ref="D34:D35"/>
    <mergeCell ref="A15:A17"/>
    <mergeCell ref="C15:C17"/>
    <mergeCell ref="D15:D17"/>
    <mergeCell ref="A18:A20"/>
    <mergeCell ref="C18:C20"/>
    <mergeCell ref="D18:D20"/>
    <mergeCell ref="A7:B7"/>
    <mergeCell ref="A10:A11"/>
    <mergeCell ref="B10:B11"/>
    <mergeCell ref="D10:D11"/>
    <mergeCell ref="A12:A14"/>
    <mergeCell ref="C12:C14"/>
    <mergeCell ref="D12:D1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B83B5-1AC5-4BD5-BF3B-61D92538CB0B}">
  <sheetPr>
    <tabColor rgb="FF00B0F0"/>
    <pageSetUpPr fitToPage="1"/>
  </sheetPr>
  <dimension ref="A1:AJ13"/>
  <sheetViews>
    <sheetView view="pageBreakPreview" zoomScale="93" zoomScaleNormal="80" zoomScaleSheetLayoutView="93" workbookViewId="0"/>
  </sheetViews>
  <sheetFormatPr baseColWidth="10" defaultRowHeight="15" customHeight="1"/>
  <cols>
    <col min="1" max="1" width="8.7109375" style="5" customWidth="1"/>
    <col min="2" max="2" width="21.140625" style="5" customWidth="1"/>
    <col min="3" max="3" width="21.85546875" style="5" customWidth="1"/>
    <col min="4" max="4" width="28.140625" style="5" customWidth="1"/>
    <col min="5" max="5" width="19.42578125" style="5" customWidth="1"/>
    <col min="6" max="6" width="8.42578125" style="5" customWidth="1"/>
    <col min="7" max="7" width="9.42578125" style="5" customWidth="1"/>
    <col min="8" max="11" width="7.42578125" style="5" customWidth="1"/>
    <col min="12" max="12" width="9.5703125" style="5" customWidth="1"/>
    <col min="13" max="13" width="9.42578125" style="5" customWidth="1"/>
    <col min="14" max="15" width="8.28515625" style="5" customWidth="1"/>
    <col min="16" max="17" width="8.85546875" style="5" customWidth="1"/>
    <col min="18" max="18" width="11.42578125" style="5" customWidth="1"/>
    <col min="19" max="19" width="7.7109375" style="5" customWidth="1"/>
    <col min="20" max="20" width="152.140625" style="5" customWidth="1"/>
    <col min="21" max="25" width="7.5703125" style="5" customWidth="1"/>
    <col min="26" max="26" width="9.5703125" style="5" customWidth="1"/>
    <col min="27" max="30" width="9.140625" style="5" customWidth="1"/>
    <col min="31" max="31" width="8.5703125" style="5" customWidth="1"/>
    <col min="32" max="32" width="10.5703125" style="5" customWidth="1"/>
    <col min="33" max="34" width="11.42578125" style="5" customWidth="1"/>
    <col min="35" max="35" width="55.140625" style="5" customWidth="1"/>
    <col min="36" max="36" width="51.85546875" style="5" customWidth="1"/>
    <col min="37" max="16384" width="11.42578125" style="5"/>
  </cols>
  <sheetData>
    <row r="1" spans="1:36" ht="15" customHeight="1" thickBot="1"/>
    <row r="2" spans="1:36" ht="15" customHeight="1" thickBot="1">
      <c r="A2" s="190" t="s">
        <v>0</v>
      </c>
      <c r="B2" s="190" t="s">
        <v>624</v>
      </c>
      <c r="C2" s="190" t="s">
        <v>93</v>
      </c>
      <c r="D2" s="190" t="s">
        <v>28</v>
      </c>
      <c r="E2" s="193" t="s">
        <v>8</v>
      </c>
      <c r="F2" s="211" t="s">
        <v>10</v>
      </c>
      <c r="G2" s="198"/>
      <c r="H2" s="198"/>
      <c r="I2" s="198"/>
      <c r="J2" s="198"/>
      <c r="K2" s="198"/>
      <c r="L2" s="198"/>
      <c r="M2" s="198"/>
      <c r="N2" s="198"/>
      <c r="O2" s="198"/>
      <c r="P2" s="198"/>
      <c r="Q2" s="198"/>
      <c r="R2" s="198"/>
      <c r="S2" s="199"/>
      <c r="T2" s="202" t="s">
        <v>110</v>
      </c>
      <c r="U2" s="206" t="s">
        <v>68</v>
      </c>
      <c r="V2" s="207"/>
      <c r="W2" s="207"/>
      <c r="X2" s="207"/>
      <c r="Y2" s="207"/>
      <c r="Z2" s="207"/>
      <c r="AA2" s="207"/>
      <c r="AB2" s="207"/>
      <c r="AC2" s="207"/>
      <c r="AD2" s="207"/>
      <c r="AE2" s="207"/>
      <c r="AF2" s="207"/>
      <c r="AG2" s="207"/>
      <c r="AH2" s="210"/>
      <c r="AI2" s="202" t="s">
        <v>110</v>
      </c>
      <c r="AJ2" s="212" t="s">
        <v>465</v>
      </c>
    </row>
    <row r="3" spans="1:36" ht="15" customHeight="1" thickBot="1">
      <c r="A3" s="191" t="s">
        <v>0</v>
      </c>
      <c r="B3" s="191"/>
      <c r="C3" s="191"/>
      <c r="D3" s="191"/>
      <c r="E3" s="194"/>
      <c r="F3" s="211" t="s">
        <v>12</v>
      </c>
      <c r="G3" s="198"/>
      <c r="H3" s="198"/>
      <c r="I3" s="198"/>
      <c r="J3" s="198"/>
      <c r="K3" s="196" t="s">
        <v>13</v>
      </c>
      <c r="L3" s="198" t="s">
        <v>14</v>
      </c>
      <c r="M3" s="198"/>
      <c r="N3" s="198"/>
      <c r="O3" s="198"/>
      <c r="P3" s="199"/>
      <c r="Q3" s="196" t="s">
        <v>105</v>
      </c>
      <c r="R3" s="200" t="s">
        <v>109</v>
      </c>
      <c r="S3" s="200" t="s">
        <v>11</v>
      </c>
      <c r="T3" s="203"/>
      <c r="U3" s="206" t="s">
        <v>12</v>
      </c>
      <c r="V3" s="207"/>
      <c r="W3" s="207"/>
      <c r="X3" s="207"/>
      <c r="Y3" s="207"/>
      <c r="Z3" s="208" t="s">
        <v>13</v>
      </c>
      <c r="AA3" s="207" t="s">
        <v>14</v>
      </c>
      <c r="AB3" s="207"/>
      <c r="AC3" s="207"/>
      <c r="AD3" s="207"/>
      <c r="AE3" s="210"/>
      <c r="AF3" s="208" t="s">
        <v>104</v>
      </c>
      <c r="AG3" s="204" t="s">
        <v>109</v>
      </c>
      <c r="AH3" s="204" t="s">
        <v>11</v>
      </c>
      <c r="AI3" s="203"/>
      <c r="AJ3" s="213"/>
    </row>
    <row r="4" spans="1:36" ht="15" customHeight="1" thickBot="1">
      <c r="A4" s="192"/>
      <c r="B4" s="192"/>
      <c r="C4" s="192"/>
      <c r="D4" s="192"/>
      <c r="E4" s="195"/>
      <c r="F4" s="6">
        <v>2020</v>
      </c>
      <c r="G4" s="7">
        <v>2021</v>
      </c>
      <c r="H4" s="7">
        <v>2022</v>
      </c>
      <c r="I4" s="8">
        <v>2023</v>
      </c>
      <c r="J4" s="9">
        <v>2024</v>
      </c>
      <c r="K4" s="197"/>
      <c r="L4" s="6">
        <v>2020</v>
      </c>
      <c r="M4" s="7">
        <v>2021</v>
      </c>
      <c r="N4" s="7">
        <v>2022</v>
      </c>
      <c r="O4" s="8">
        <v>2023</v>
      </c>
      <c r="P4" s="9">
        <v>2024</v>
      </c>
      <c r="Q4" s="197"/>
      <c r="R4" s="201"/>
      <c r="S4" s="201"/>
      <c r="T4" s="218"/>
      <c r="U4" s="10">
        <v>2020</v>
      </c>
      <c r="V4" s="11">
        <v>2021</v>
      </c>
      <c r="W4" s="11">
        <v>2022</v>
      </c>
      <c r="X4" s="12">
        <v>2023</v>
      </c>
      <c r="Y4" s="13">
        <v>2024</v>
      </c>
      <c r="Z4" s="209"/>
      <c r="AA4" s="10">
        <v>2020</v>
      </c>
      <c r="AB4" s="11">
        <v>2021</v>
      </c>
      <c r="AC4" s="11">
        <v>2022</v>
      </c>
      <c r="AD4" s="12">
        <v>2023</v>
      </c>
      <c r="AE4" s="13">
        <v>2024</v>
      </c>
      <c r="AF4" s="209"/>
      <c r="AG4" s="205"/>
      <c r="AH4" s="205"/>
      <c r="AI4" s="218"/>
      <c r="AJ4" s="214"/>
    </row>
    <row r="5" spans="1:36" ht="360.75" customHeight="1">
      <c r="A5" s="43">
        <v>7713</v>
      </c>
      <c r="B5" s="60" t="s">
        <v>5</v>
      </c>
      <c r="C5" s="60" t="s">
        <v>45</v>
      </c>
      <c r="D5" s="61" t="s">
        <v>39</v>
      </c>
      <c r="E5" s="61" t="s">
        <v>40</v>
      </c>
      <c r="F5" s="16">
        <v>0.8</v>
      </c>
      <c r="G5" s="17">
        <v>1</v>
      </c>
      <c r="H5" s="17">
        <v>1.2</v>
      </c>
      <c r="I5" s="18">
        <v>1</v>
      </c>
      <c r="J5" s="19">
        <v>0</v>
      </c>
      <c r="K5" s="20">
        <f t="shared" ref="K5:K12" si="0">+SUM(F5:J5)</f>
        <v>4</v>
      </c>
      <c r="L5" s="21">
        <v>0.8</v>
      </c>
      <c r="M5" s="17">
        <v>1</v>
      </c>
      <c r="N5" s="35">
        <v>1.2</v>
      </c>
      <c r="O5" s="22">
        <v>0</v>
      </c>
      <c r="P5" s="23">
        <v>0</v>
      </c>
      <c r="Q5" s="59">
        <f>+SUM(L5:P5)</f>
        <v>3</v>
      </c>
      <c r="R5" s="44">
        <f t="shared" ref="R5:R12" si="1">+N5/H5</f>
        <v>1</v>
      </c>
      <c r="S5" s="24">
        <f>+Q5/K5</f>
        <v>0.75</v>
      </c>
      <c r="T5" s="41" t="s">
        <v>683</v>
      </c>
      <c r="U5" s="25">
        <v>131</v>
      </c>
      <c r="V5" s="29">
        <v>241</v>
      </c>
      <c r="W5" s="29">
        <v>124</v>
      </c>
      <c r="X5" s="26">
        <v>198</v>
      </c>
      <c r="Y5" s="27">
        <v>0</v>
      </c>
      <c r="Z5" s="28">
        <f t="shared" ref="Z5:Z12" si="2">SUM(U5:Y5)</f>
        <v>694</v>
      </c>
      <c r="AA5" s="29">
        <v>126</v>
      </c>
      <c r="AB5" s="30">
        <v>241</v>
      </c>
      <c r="AC5" s="39">
        <v>124</v>
      </c>
      <c r="AD5" s="31">
        <v>0</v>
      </c>
      <c r="AE5" s="31">
        <v>0</v>
      </c>
      <c r="AF5" s="28">
        <f>+SUM(AA5:AE5)</f>
        <v>491</v>
      </c>
      <c r="AG5" s="32">
        <f t="shared" ref="AG5:AG13" si="3">+AC5/W5</f>
        <v>1</v>
      </c>
      <c r="AH5" s="33">
        <f>+AF5/Z5</f>
        <v>0.70749279538904897</v>
      </c>
      <c r="AI5" s="41" t="s">
        <v>611</v>
      </c>
      <c r="AJ5" s="41" t="s">
        <v>658</v>
      </c>
    </row>
    <row r="6" spans="1:36" ht="324.75" customHeight="1">
      <c r="A6" s="43">
        <v>7713</v>
      </c>
      <c r="B6" s="60" t="s">
        <v>5</v>
      </c>
      <c r="C6" s="60" t="s">
        <v>72</v>
      </c>
      <c r="D6" s="61" t="s">
        <v>43</v>
      </c>
      <c r="E6" s="61" t="s">
        <v>41</v>
      </c>
      <c r="F6" s="16">
        <v>0.8</v>
      </c>
      <c r="G6" s="17">
        <v>1</v>
      </c>
      <c r="H6" s="17">
        <v>1</v>
      </c>
      <c r="I6" s="18">
        <v>1</v>
      </c>
      <c r="J6" s="19">
        <v>0.2</v>
      </c>
      <c r="K6" s="20">
        <f t="shared" si="0"/>
        <v>4</v>
      </c>
      <c r="L6" s="21">
        <v>0.8</v>
      </c>
      <c r="M6" s="17">
        <v>1</v>
      </c>
      <c r="N6" s="35">
        <v>1</v>
      </c>
      <c r="O6" s="22">
        <v>0</v>
      </c>
      <c r="P6" s="23">
        <v>0</v>
      </c>
      <c r="Q6" s="59">
        <f t="shared" ref="Q6:Q12" si="4">+SUM(L6:P6)</f>
        <v>2.8</v>
      </c>
      <c r="R6" s="44">
        <f t="shared" si="1"/>
        <v>1</v>
      </c>
      <c r="S6" s="24">
        <f t="shared" ref="S6:S12" si="5">+Q6/K6</f>
        <v>0.7</v>
      </c>
      <c r="T6" s="41" t="s">
        <v>659</v>
      </c>
      <c r="U6" s="25">
        <v>24</v>
      </c>
      <c r="V6" s="29">
        <v>46</v>
      </c>
      <c r="W6" s="29">
        <v>49</v>
      </c>
      <c r="X6" s="26">
        <v>10</v>
      </c>
      <c r="Y6" s="27">
        <v>175</v>
      </c>
      <c r="Z6" s="28">
        <f t="shared" si="2"/>
        <v>304</v>
      </c>
      <c r="AA6" s="29">
        <v>24</v>
      </c>
      <c r="AB6" s="30">
        <v>46</v>
      </c>
      <c r="AC6" s="39">
        <v>49</v>
      </c>
      <c r="AD6" s="31">
        <v>0</v>
      </c>
      <c r="AE6" s="31">
        <v>0</v>
      </c>
      <c r="AF6" s="28">
        <f t="shared" ref="AF6:AF12" si="6">+SUM(AA6:AE6)</f>
        <v>119</v>
      </c>
      <c r="AG6" s="32">
        <f t="shared" si="3"/>
        <v>1</v>
      </c>
      <c r="AH6" s="33">
        <f t="shared" ref="AH6:AH13" si="7">+AF6/Z6</f>
        <v>0.39144736842105265</v>
      </c>
      <c r="AI6" s="41" t="s">
        <v>690</v>
      </c>
      <c r="AJ6" s="41" t="s">
        <v>660</v>
      </c>
    </row>
    <row r="7" spans="1:36" ht="409.6" customHeight="1">
      <c r="A7" s="43">
        <v>7713</v>
      </c>
      <c r="B7" s="60" t="s">
        <v>5</v>
      </c>
      <c r="C7" s="41" t="s">
        <v>111</v>
      </c>
      <c r="D7" s="61" t="s">
        <v>43</v>
      </c>
      <c r="E7" s="61" t="s">
        <v>42</v>
      </c>
      <c r="F7" s="16">
        <v>113</v>
      </c>
      <c r="G7" s="17">
        <v>435</v>
      </c>
      <c r="H7" s="17">
        <v>548</v>
      </c>
      <c r="I7" s="18">
        <v>150</v>
      </c>
      <c r="J7" s="19">
        <v>124</v>
      </c>
      <c r="K7" s="20">
        <f t="shared" si="0"/>
        <v>1370</v>
      </c>
      <c r="L7" s="21">
        <v>113</v>
      </c>
      <c r="M7" s="17">
        <v>435</v>
      </c>
      <c r="N7" s="35">
        <v>548</v>
      </c>
      <c r="O7" s="22">
        <v>0</v>
      </c>
      <c r="P7" s="23">
        <v>0</v>
      </c>
      <c r="Q7" s="59">
        <f t="shared" si="4"/>
        <v>1096</v>
      </c>
      <c r="R7" s="44">
        <f t="shared" si="1"/>
        <v>1</v>
      </c>
      <c r="S7" s="24">
        <f t="shared" si="5"/>
        <v>0.8</v>
      </c>
      <c r="T7" s="41" t="s">
        <v>661</v>
      </c>
      <c r="U7" s="25">
        <v>124</v>
      </c>
      <c r="V7" s="29">
        <v>621</v>
      </c>
      <c r="W7" s="29">
        <v>354</v>
      </c>
      <c r="X7" s="26">
        <v>361</v>
      </c>
      <c r="Y7" s="27">
        <v>300</v>
      </c>
      <c r="Z7" s="28">
        <f t="shared" si="2"/>
        <v>1760</v>
      </c>
      <c r="AA7" s="29">
        <v>124</v>
      </c>
      <c r="AB7" s="30">
        <v>621</v>
      </c>
      <c r="AC7" s="39">
        <v>354</v>
      </c>
      <c r="AD7" s="31">
        <v>0</v>
      </c>
      <c r="AE7" s="31">
        <v>0</v>
      </c>
      <c r="AF7" s="28">
        <f t="shared" si="6"/>
        <v>1099</v>
      </c>
      <c r="AG7" s="32">
        <f t="shared" si="3"/>
        <v>1</v>
      </c>
      <c r="AH7" s="33">
        <f t="shared" si="7"/>
        <v>0.62443181818181814</v>
      </c>
      <c r="AI7" s="41" t="s">
        <v>612</v>
      </c>
      <c r="AJ7" s="41" t="s">
        <v>662</v>
      </c>
    </row>
    <row r="8" spans="1:36" ht="123" customHeight="1">
      <c r="A8" s="43">
        <v>7713</v>
      </c>
      <c r="B8" s="60" t="s">
        <v>5</v>
      </c>
      <c r="C8" s="60" t="s">
        <v>47</v>
      </c>
      <c r="D8" s="61" t="s">
        <v>43</v>
      </c>
      <c r="E8" s="61" t="s">
        <v>15</v>
      </c>
      <c r="F8" s="16">
        <v>0</v>
      </c>
      <c r="G8" s="17">
        <v>2</v>
      </c>
      <c r="H8" s="17">
        <v>4</v>
      </c>
      <c r="I8" s="18">
        <v>1</v>
      </c>
      <c r="J8" s="19">
        <v>0</v>
      </c>
      <c r="K8" s="20">
        <f t="shared" si="0"/>
        <v>7</v>
      </c>
      <c r="L8" s="21">
        <v>0</v>
      </c>
      <c r="M8" s="17">
        <v>2</v>
      </c>
      <c r="N8" s="35">
        <v>4</v>
      </c>
      <c r="O8" s="22">
        <v>0</v>
      </c>
      <c r="P8" s="23">
        <v>0</v>
      </c>
      <c r="Q8" s="59">
        <f t="shared" si="4"/>
        <v>6</v>
      </c>
      <c r="R8" s="44">
        <f t="shared" si="1"/>
        <v>1</v>
      </c>
      <c r="S8" s="24">
        <f t="shared" si="5"/>
        <v>0.8571428571428571</v>
      </c>
      <c r="T8" s="41" t="s">
        <v>622</v>
      </c>
      <c r="U8" s="25">
        <v>0</v>
      </c>
      <c r="V8" s="29">
        <v>20</v>
      </c>
      <c r="W8" s="29">
        <v>46</v>
      </c>
      <c r="X8" s="26">
        <v>10</v>
      </c>
      <c r="Y8" s="27">
        <v>0</v>
      </c>
      <c r="Z8" s="28">
        <f t="shared" si="2"/>
        <v>76</v>
      </c>
      <c r="AA8" s="29">
        <v>0</v>
      </c>
      <c r="AB8" s="30">
        <v>20</v>
      </c>
      <c r="AC8" s="39">
        <v>46</v>
      </c>
      <c r="AD8" s="31">
        <v>0</v>
      </c>
      <c r="AE8" s="31">
        <v>0</v>
      </c>
      <c r="AF8" s="28">
        <f t="shared" si="6"/>
        <v>66</v>
      </c>
      <c r="AG8" s="32">
        <f t="shared" si="3"/>
        <v>1</v>
      </c>
      <c r="AH8" s="33">
        <f t="shared" si="7"/>
        <v>0.86842105263157898</v>
      </c>
      <c r="AI8" s="41" t="s">
        <v>613</v>
      </c>
      <c r="AJ8" s="41" t="s">
        <v>663</v>
      </c>
    </row>
    <row r="9" spans="1:36" ht="190.5" customHeight="1">
      <c r="A9" s="43">
        <v>7713</v>
      </c>
      <c r="B9" s="60" t="s">
        <v>5</v>
      </c>
      <c r="C9" s="60" t="s">
        <v>112</v>
      </c>
      <c r="D9" s="61" t="s">
        <v>43</v>
      </c>
      <c r="E9" s="61" t="s">
        <v>69</v>
      </c>
      <c r="F9" s="16">
        <v>1</v>
      </c>
      <c r="G9" s="17">
        <v>4</v>
      </c>
      <c r="H9" s="17">
        <v>4</v>
      </c>
      <c r="I9" s="18">
        <v>1</v>
      </c>
      <c r="J9" s="19">
        <v>0</v>
      </c>
      <c r="K9" s="20">
        <f t="shared" si="0"/>
        <v>10</v>
      </c>
      <c r="L9" s="21">
        <v>1</v>
      </c>
      <c r="M9" s="17">
        <v>4</v>
      </c>
      <c r="N9" s="35">
        <v>4</v>
      </c>
      <c r="O9" s="22">
        <v>0</v>
      </c>
      <c r="P9" s="23">
        <v>0</v>
      </c>
      <c r="Q9" s="59">
        <f t="shared" si="4"/>
        <v>9</v>
      </c>
      <c r="R9" s="44">
        <f t="shared" si="1"/>
        <v>1</v>
      </c>
      <c r="S9" s="24">
        <f t="shared" si="5"/>
        <v>0.9</v>
      </c>
      <c r="T9" s="181" t="s">
        <v>684</v>
      </c>
      <c r="U9" s="25">
        <v>40</v>
      </c>
      <c r="V9" s="29">
        <v>175</v>
      </c>
      <c r="W9" s="29">
        <v>653</v>
      </c>
      <c r="X9" s="26">
        <v>116</v>
      </c>
      <c r="Y9" s="27">
        <v>0</v>
      </c>
      <c r="Z9" s="28">
        <f t="shared" si="2"/>
        <v>984</v>
      </c>
      <c r="AA9" s="29">
        <v>40</v>
      </c>
      <c r="AB9" s="30">
        <v>175</v>
      </c>
      <c r="AC9" s="39">
        <v>653</v>
      </c>
      <c r="AD9" s="31">
        <v>0</v>
      </c>
      <c r="AE9" s="31">
        <v>0</v>
      </c>
      <c r="AF9" s="28">
        <f t="shared" si="6"/>
        <v>868</v>
      </c>
      <c r="AG9" s="32">
        <f t="shared" si="3"/>
        <v>1</v>
      </c>
      <c r="AH9" s="33">
        <f t="shared" si="7"/>
        <v>0.88211382113821135</v>
      </c>
      <c r="AI9" s="41" t="s">
        <v>614</v>
      </c>
      <c r="AJ9" s="41" t="s">
        <v>664</v>
      </c>
    </row>
    <row r="10" spans="1:36" ht="336.75" customHeight="1">
      <c r="A10" s="43">
        <v>7713</v>
      </c>
      <c r="B10" s="60" t="s">
        <v>5</v>
      </c>
      <c r="C10" s="60" t="s">
        <v>46</v>
      </c>
      <c r="D10" s="61" t="s">
        <v>39</v>
      </c>
      <c r="E10" s="61" t="s">
        <v>70</v>
      </c>
      <c r="F10" s="16">
        <v>0</v>
      </c>
      <c r="G10" s="17">
        <v>0.2</v>
      </c>
      <c r="H10" s="17">
        <v>0.4</v>
      </c>
      <c r="I10" s="18">
        <v>0.3</v>
      </c>
      <c r="J10" s="19">
        <v>0.1</v>
      </c>
      <c r="K10" s="20">
        <f t="shared" si="0"/>
        <v>1.0000000000000002</v>
      </c>
      <c r="L10" s="21">
        <v>0</v>
      </c>
      <c r="M10" s="17">
        <v>0.2</v>
      </c>
      <c r="N10" s="35">
        <v>0.4</v>
      </c>
      <c r="O10" s="22">
        <v>0</v>
      </c>
      <c r="P10" s="23">
        <v>0</v>
      </c>
      <c r="Q10" s="59">
        <f t="shared" si="4"/>
        <v>0.60000000000000009</v>
      </c>
      <c r="R10" s="44">
        <f t="shared" si="1"/>
        <v>1</v>
      </c>
      <c r="S10" s="24">
        <f t="shared" si="5"/>
        <v>0.6</v>
      </c>
      <c r="T10" s="181" t="s">
        <v>665</v>
      </c>
      <c r="U10" s="25">
        <v>0</v>
      </c>
      <c r="V10" s="29">
        <v>261</v>
      </c>
      <c r="W10" s="29">
        <v>281</v>
      </c>
      <c r="X10" s="26">
        <v>190</v>
      </c>
      <c r="Y10" s="27">
        <v>220</v>
      </c>
      <c r="Z10" s="28">
        <f t="shared" si="2"/>
        <v>952</v>
      </c>
      <c r="AA10" s="29">
        <v>0</v>
      </c>
      <c r="AB10" s="30">
        <v>261</v>
      </c>
      <c r="AC10" s="39">
        <v>281</v>
      </c>
      <c r="AD10" s="31">
        <v>0</v>
      </c>
      <c r="AE10" s="31">
        <v>0</v>
      </c>
      <c r="AF10" s="28">
        <f t="shared" si="6"/>
        <v>542</v>
      </c>
      <c r="AG10" s="32">
        <f t="shared" si="3"/>
        <v>1</v>
      </c>
      <c r="AH10" s="33">
        <f t="shared" si="7"/>
        <v>0.56932773109243695</v>
      </c>
      <c r="AI10" s="41" t="s">
        <v>615</v>
      </c>
      <c r="AJ10" s="41" t="s">
        <v>666</v>
      </c>
    </row>
    <row r="11" spans="1:36" ht="133.5" customHeight="1">
      <c r="A11" s="43">
        <v>7713</v>
      </c>
      <c r="B11" s="60" t="s">
        <v>5</v>
      </c>
      <c r="C11" s="60" t="s">
        <v>48</v>
      </c>
      <c r="D11" s="61" t="s">
        <v>43</v>
      </c>
      <c r="E11" s="61" t="s">
        <v>71</v>
      </c>
      <c r="F11" s="16">
        <v>35</v>
      </c>
      <c r="G11" s="17">
        <v>6</v>
      </c>
      <c r="H11" s="17">
        <v>5</v>
      </c>
      <c r="I11" s="18">
        <v>2</v>
      </c>
      <c r="J11" s="19">
        <v>7</v>
      </c>
      <c r="K11" s="20">
        <f t="shared" si="0"/>
        <v>55</v>
      </c>
      <c r="L11" s="21">
        <v>39</v>
      </c>
      <c r="M11" s="17">
        <v>6</v>
      </c>
      <c r="N11" s="35">
        <v>5</v>
      </c>
      <c r="O11" s="22">
        <v>0</v>
      </c>
      <c r="P11" s="23">
        <v>0</v>
      </c>
      <c r="Q11" s="59">
        <f t="shared" si="4"/>
        <v>50</v>
      </c>
      <c r="R11" s="44">
        <f t="shared" si="1"/>
        <v>1</v>
      </c>
      <c r="S11" s="24">
        <f t="shared" si="5"/>
        <v>0.90909090909090906</v>
      </c>
      <c r="T11" s="41" t="s">
        <v>667</v>
      </c>
      <c r="U11" s="25">
        <v>1835</v>
      </c>
      <c r="V11" s="29">
        <v>208</v>
      </c>
      <c r="W11" s="29">
        <v>109</v>
      </c>
      <c r="X11" s="26">
        <v>59</v>
      </c>
      <c r="Y11" s="27">
        <v>180</v>
      </c>
      <c r="Z11" s="28">
        <f t="shared" si="2"/>
        <v>2391</v>
      </c>
      <c r="AA11" s="29">
        <v>1835</v>
      </c>
      <c r="AB11" s="30">
        <v>208</v>
      </c>
      <c r="AC11" s="39">
        <v>109</v>
      </c>
      <c r="AD11" s="31">
        <v>0</v>
      </c>
      <c r="AE11" s="31">
        <v>0</v>
      </c>
      <c r="AF11" s="28">
        <f t="shared" si="6"/>
        <v>2152</v>
      </c>
      <c r="AG11" s="32">
        <f t="shared" si="3"/>
        <v>1</v>
      </c>
      <c r="AH11" s="33">
        <f t="shared" si="7"/>
        <v>0.90004182350480966</v>
      </c>
      <c r="AI11" s="41" t="s">
        <v>668</v>
      </c>
      <c r="AJ11" s="41" t="s">
        <v>669</v>
      </c>
    </row>
    <row r="12" spans="1:36" ht="269.25" customHeight="1">
      <c r="A12" s="43">
        <v>7713</v>
      </c>
      <c r="B12" s="60" t="s">
        <v>5</v>
      </c>
      <c r="C12" s="60" t="s">
        <v>113</v>
      </c>
      <c r="D12" s="61" t="s">
        <v>44</v>
      </c>
      <c r="E12" s="61"/>
      <c r="F12" s="16">
        <v>0</v>
      </c>
      <c r="G12" s="17">
        <v>2</v>
      </c>
      <c r="H12" s="17">
        <v>2</v>
      </c>
      <c r="I12" s="18">
        <v>3</v>
      </c>
      <c r="J12" s="19">
        <v>0</v>
      </c>
      <c r="K12" s="20">
        <f t="shared" si="0"/>
        <v>7</v>
      </c>
      <c r="L12" s="21">
        <v>0</v>
      </c>
      <c r="M12" s="17">
        <v>2</v>
      </c>
      <c r="N12" s="35">
        <v>2</v>
      </c>
      <c r="O12" s="22">
        <v>0</v>
      </c>
      <c r="P12" s="23">
        <v>0</v>
      </c>
      <c r="Q12" s="59">
        <f t="shared" si="4"/>
        <v>4</v>
      </c>
      <c r="R12" s="44">
        <f t="shared" si="1"/>
        <v>1</v>
      </c>
      <c r="S12" s="24">
        <f t="shared" si="5"/>
        <v>0.5714285714285714</v>
      </c>
      <c r="T12" s="181" t="s">
        <v>670</v>
      </c>
      <c r="U12" s="25">
        <v>0</v>
      </c>
      <c r="V12" s="29">
        <v>711</v>
      </c>
      <c r="W12" s="29">
        <v>634</v>
      </c>
      <c r="X12" s="26">
        <v>1332</v>
      </c>
      <c r="Y12" s="27">
        <v>0</v>
      </c>
      <c r="Z12" s="28">
        <f t="shared" si="2"/>
        <v>2677</v>
      </c>
      <c r="AA12" s="29">
        <v>0</v>
      </c>
      <c r="AB12" s="30">
        <v>501</v>
      </c>
      <c r="AC12" s="39">
        <v>507</v>
      </c>
      <c r="AD12" s="31">
        <v>0</v>
      </c>
      <c r="AE12" s="31">
        <v>0</v>
      </c>
      <c r="AF12" s="28">
        <f t="shared" si="6"/>
        <v>1008</v>
      </c>
      <c r="AG12" s="32">
        <f t="shared" si="3"/>
        <v>0.79968454258675081</v>
      </c>
      <c r="AH12" s="33">
        <f t="shared" si="7"/>
        <v>0.37654090399701157</v>
      </c>
      <c r="AI12" s="41" t="s">
        <v>687</v>
      </c>
      <c r="AJ12" s="41" t="s">
        <v>671</v>
      </c>
    </row>
    <row r="13" spans="1:36" ht="15" customHeight="1">
      <c r="T13" s="63" t="s">
        <v>118</v>
      </c>
      <c r="U13" s="64">
        <f>+SUM(U5:U12)</f>
        <v>2154</v>
      </c>
      <c r="V13" s="65">
        <f t="shared" ref="V13:AF13" si="8">+SUM(V5:V12)</f>
        <v>2283</v>
      </c>
      <c r="W13" s="65">
        <f t="shared" si="8"/>
        <v>2250</v>
      </c>
      <c r="X13" s="66">
        <f t="shared" si="8"/>
        <v>2276</v>
      </c>
      <c r="Y13" s="67">
        <f t="shared" si="8"/>
        <v>875</v>
      </c>
      <c r="Z13" s="28">
        <f t="shared" si="8"/>
        <v>9838</v>
      </c>
      <c r="AA13" s="65">
        <f t="shared" si="8"/>
        <v>2149</v>
      </c>
      <c r="AB13" s="68">
        <f t="shared" si="8"/>
        <v>2073</v>
      </c>
      <c r="AC13" s="69">
        <f t="shared" si="8"/>
        <v>2123</v>
      </c>
      <c r="AD13" s="70">
        <f t="shared" si="8"/>
        <v>0</v>
      </c>
      <c r="AE13" s="70">
        <f t="shared" si="8"/>
        <v>0</v>
      </c>
      <c r="AF13" s="28">
        <f t="shared" si="8"/>
        <v>6345</v>
      </c>
      <c r="AG13" s="32">
        <f t="shared" si="3"/>
        <v>0.94355555555555559</v>
      </c>
      <c r="AH13" s="32">
        <f t="shared" si="7"/>
        <v>0.64494816019516166</v>
      </c>
    </row>
  </sheetData>
  <autoFilter ref="A4:AH12" xr:uid="{00000000-0009-0000-0000-000000000000}"/>
  <mergeCells count="22">
    <mergeCell ref="F2:S2"/>
    <mergeCell ref="U2:AH2"/>
    <mergeCell ref="F3:J3"/>
    <mergeCell ref="Q3:Q4"/>
    <mergeCell ref="AF3:AF4"/>
    <mergeCell ref="T2:T4"/>
    <mergeCell ref="AJ2:AJ4"/>
    <mergeCell ref="A2:A4"/>
    <mergeCell ref="B2:B4"/>
    <mergeCell ref="C2:C4"/>
    <mergeCell ref="D2:D4"/>
    <mergeCell ref="E2:E4"/>
    <mergeCell ref="K3:K4"/>
    <mergeCell ref="L3:P3"/>
    <mergeCell ref="R3:R4"/>
    <mergeCell ref="S3:S4"/>
    <mergeCell ref="AI2:AI4"/>
    <mergeCell ref="AH3:AH4"/>
    <mergeCell ref="U3:Y3"/>
    <mergeCell ref="Z3:Z4"/>
    <mergeCell ref="AA3:AE3"/>
    <mergeCell ref="AG3:AG4"/>
  </mergeCells>
  <pageMargins left="0.25" right="0.25" top="0.75" bottom="0.75" header="0.3" footer="0.3"/>
  <pageSetup scale="22"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A1B57-519A-4E9A-98FA-9267209B818B}">
  <sheetPr>
    <tabColor rgb="FF00B0F0"/>
  </sheetPr>
  <dimension ref="A1:D156"/>
  <sheetViews>
    <sheetView topLeftCell="A94" workbookViewId="0">
      <selection activeCell="A149" sqref="A149"/>
    </sheetView>
  </sheetViews>
  <sheetFormatPr baseColWidth="10" defaultRowHeight="15"/>
  <cols>
    <col min="1" max="1" width="12.85546875" customWidth="1"/>
    <col min="2" max="2" width="52.5703125" customWidth="1"/>
    <col min="3" max="3" width="18.140625" customWidth="1"/>
    <col min="4" max="4" width="14.85546875" customWidth="1"/>
  </cols>
  <sheetData>
    <row r="1" spans="1:4" ht="15.75" thickBot="1">
      <c r="A1" t="s">
        <v>514</v>
      </c>
    </row>
    <row r="2" spans="1:4" ht="25.5">
      <c r="A2" s="225" t="s">
        <v>86</v>
      </c>
      <c r="B2" s="225" t="s">
        <v>8</v>
      </c>
      <c r="C2" s="82" t="s">
        <v>407</v>
      </c>
      <c r="D2" s="82" t="s">
        <v>407</v>
      </c>
    </row>
    <row r="3" spans="1:4" ht="39" thickBot="1">
      <c r="A3" s="226"/>
      <c r="B3" s="226"/>
      <c r="C3" s="83" t="s">
        <v>515</v>
      </c>
      <c r="D3" s="83" t="s">
        <v>371</v>
      </c>
    </row>
    <row r="4" spans="1:4" ht="40.5" customHeight="1" thickBot="1">
      <c r="A4" s="126" t="s">
        <v>373</v>
      </c>
      <c r="B4" s="77" t="s">
        <v>516</v>
      </c>
      <c r="C4" s="85">
        <v>0.24</v>
      </c>
      <c r="D4" s="85">
        <v>0.24</v>
      </c>
    </row>
    <row r="5" spans="1:4" ht="40.5" customHeight="1" thickBot="1">
      <c r="A5" s="126" t="s">
        <v>374</v>
      </c>
      <c r="B5" s="77" t="s">
        <v>517</v>
      </c>
      <c r="C5" s="85">
        <v>0.24</v>
      </c>
      <c r="D5" s="85">
        <v>0.24</v>
      </c>
    </row>
    <row r="6" spans="1:4" ht="40.5" customHeight="1" thickBot="1">
      <c r="A6" s="126" t="s">
        <v>377</v>
      </c>
      <c r="B6" s="77" t="s">
        <v>518</v>
      </c>
      <c r="C6" s="85">
        <v>0.12</v>
      </c>
      <c r="D6" s="85">
        <v>0.12</v>
      </c>
    </row>
    <row r="7" spans="1:4" ht="40.5" customHeight="1" thickBot="1">
      <c r="A7" s="126" t="s">
        <v>380</v>
      </c>
      <c r="B7" s="77" t="s">
        <v>519</v>
      </c>
      <c r="C7" s="85">
        <v>0.6</v>
      </c>
      <c r="D7" s="85">
        <v>0.6</v>
      </c>
    </row>
    <row r="8" spans="1:4" ht="15.75" thickBot="1">
      <c r="A8" s="274" t="s">
        <v>388</v>
      </c>
      <c r="B8" s="275"/>
      <c r="C8" s="85">
        <f>+SUM(C4:C7)</f>
        <v>1.2</v>
      </c>
      <c r="D8" s="85">
        <f>+SUM(D4:D7)</f>
        <v>1.2</v>
      </c>
    </row>
    <row r="10" spans="1:4">
      <c r="A10" s="127" t="s">
        <v>466</v>
      </c>
    </row>
    <row r="11" spans="1:4" ht="15.75" thickBot="1"/>
    <row r="12" spans="1:4" ht="25.5">
      <c r="A12" s="221" t="s">
        <v>86</v>
      </c>
      <c r="B12" s="221" t="s">
        <v>368</v>
      </c>
      <c r="C12" s="74" t="s">
        <v>407</v>
      </c>
      <c r="D12" s="74" t="s">
        <v>407</v>
      </c>
    </row>
    <row r="13" spans="1:4" ht="39" thickBot="1">
      <c r="A13" s="222"/>
      <c r="B13" s="222"/>
      <c r="C13" s="75" t="s">
        <v>370</v>
      </c>
      <c r="D13" s="75" t="s">
        <v>371</v>
      </c>
    </row>
    <row r="14" spans="1:4" ht="26.25" thickBot="1">
      <c r="A14" s="76" t="s">
        <v>373</v>
      </c>
      <c r="B14" s="79" t="s">
        <v>520</v>
      </c>
      <c r="C14" s="128">
        <v>0.04</v>
      </c>
      <c r="D14" s="128">
        <v>0.04</v>
      </c>
    </row>
    <row r="15" spans="1:4" ht="15.75" thickBot="1">
      <c r="A15" s="76" t="s">
        <v>374</v>
      </c>
      <c r="B15" s="79" t="s">
        <v>521</v>
      </c>
      <c r="C15" s="129">
        <v>0.05</v>
      </c>
      <c r="D15" s="129">
        <v>0.05</v>
      </c>
    </row>
    <row r="16" spans="1:4" ht="26.25" thickBot="1">
      <c r="A16" s="76" t="s">
        <v>377</v>
      </c>
      <c r="B16" s="79" t="s">
        <v>522</v>
      </c>
      <c r="C16" s="78">
        <v>0.05</v>
      </c>
      <c r="D16" s="128">
        <v>0.05</v>
      </c>
    </row>
    <row r="17" spans="1:4" ht="26.25" thickBot="1">
      <c r="A17" s="76" t="s">
        <v>380</v>
      </c>
      <c r="B17" s="79" t="s">
        <v>523</v>
      </c>
      <c r="C17" s="129">
        <v>0.06</v>
      </c>
      <c r="D17" s="129">
        <v>0.06</v>
      </c>
    </row>
    <row r="18" spans="1:4" ht="15.75" thickBot="1">
      <c r="A18" s="76" t="s">
        <v>380</v>
      </c>
      <c r="B18" s="79" t="s">
        <v>524</v>
      </c>
      <c r="C18" s="128">
        <v>0.2</v>
      </c>
      <c r="D18" s="78">
        <v>0.2</v>
      </c>
    </row>
    <row r="19" spans="1:4" ht="15.75" thickBot="1">
      <c r="A19" s="223" t="s">
        <v>388</v>
      </c>
      <c r="B19" s="224"/>
      <c r="C19" s="128">
        <f>+SUM(C14:C18)</f>
        <v>0.4</v>
      </c>
      <c r="D19" s="128">
        <f>+SUM(D14:D18)</f>
        <v>0.4</v>
      </c>
    </row>
    <row r="21" spans="1:4" ht="15.75" thickBot="1"/>
    <row r="22" spans="1:4" ht="51">
      <c r="A22" s="132" t="s">
        <v>525</v>
      </c>
      <c r="B22" s="133" t="s">
        <v>526</v>
      </c>
      <c r="C22" s="134" t="s">
        <v>527</v>
      </c>
    </row>
    <row r="23" spans="1:4" ht="38.25">
      <c r="A23" s="271" t="s">
        <v>528</v>
      </c>
      <c r="B23" s="130" t="s">
        <v>529</v>
      </c>
      <c r="C23" s="135">
        <v>0.18</v>
      </c>
    </row>
    <row r="24" spans="1:4" ht="63.75">
      <c r="A24" s="271"/>
      <c r="B24" s="131" t="s">
        <v>530</v>
      </c>
      <c r="C24" s="135">
        <v>0.18</v>
      </c>
    </row>
    <row r="25" spans="1:4" ht="38.25">
      <c r="A25" s="271"/>
      <c r="B25" s="131" t="s">
        <v>531</v>
      </c>
      <c r="C25" s="135">
        <v>0.16</v>
      </c>
    </row>
    <row r="26" spans="1:4" ht="25.5">
      <c r="A26" s="271"/>
      <c r="B26" s="131" t="s">
        <v>532</v>
      </c>
      <c r="C26" s="135">
        <v>0.16</v>
      </c>
    </row>
    <row r="27" spans="1:4" ht="25.5">
      <c r="A27" s="271"/>
      <c r="B27" s="131" t="s">
        <v>533</v>
      </c>
      <c r="C27" s="135">
        <v>0.16</v>
      </c>
    </row>
    <row r="28" spans="1:4" ht="25.5">
      <c r="A28" s="271"/>
      <c r="B28" s="130" t="s">
        <v>534</v>
      </c>
      <c r="C28" s="135">
        <v>0.16</v>
      </c>
    </row>
    <row r="29" spans="1:4" ht="15.75" thickBot="1">
      <c r="A29" s="272" t="s">
        <v>535</v>
      </c>
      <c r="B29" s="273"/>
      <c r="C29" s="136">
        <f>+SUM(C23:C28)</f>
        <v>1</v>
      </c>
    </row>
    <row r="31" spans="1:4" ht="15.75" thickBot="1">
      <c r="A31" t="s">
        <v>536</v>
      </c>
    </row>
    <row r="32" spans="1:4" ht="25.5">
      <c r="A32" s="221" t="s">
        <v>86</v>
      </c>
      <c r="B32" s="221" t="s">
        <v>8</v>
      </c>
      <c r="C32" s="74" t="s">
        <v>407</v>
      </c>
      <c r="D32" s="74" t="s">
        <v>407</v>
      </c>
    </row>
    <row r="33" spans="1:4" ht="39" thickBot="1">
      <c r="A33" s="222"/>
      <c r="B33" s="222"/>
      <c r="C33" s="75" t="s">
        <v>515</v>
      </c>
      <c r="D33" s="75" t="s">
        <v>371</v>
      </c>
    </row>
    <row r="34" spans="1:4" ht="15.75" thickBot="1">
      <c r="A34" s="137" t="s">
        <v>373</v>
      </c>
      <c r="B34" s="79" t="s">
        <v>537</v>
      </c>
      <c r="C34" s="85">
        <v>0.1</v>
      </c>
      <c r="D34" s="85">
        <v>0.1</v>
      </c>
    </row>
    <row r="35" spans="1:4" ht="26.25" thickBot="1">
      <c r="A35" s="137" t="s">
        <v>374</v>
      </c>
      <c r="B35" s="79" t="s">
        <v>538</v>
      </c>
      <c r="C35" s="85">
        <v>0.4</v>
      </c>
      <c r="D35" s="78">
        <v>0.4</v>
      </c>
    </row>
    <row r="36" spans="1:4" ht="15.75" thickBot="1">
      <c r="A36" s="137" t="s">
        <v>377</v>
      </c>
      <c r="B36" s="79" t="s">
        <v>539</v>
      </c>
      <c r="C36" s="85">
        <v>0.5</v>
      </c>
      <c r="D36" s="85">
        <v>0.5</v>
      </c>
    </row>
    <row r="37" spans="1:4" ht="15.75" thickBot="1">
      <c r="A37" s="263" t="s">
        <v>388</v>
      </c>
      <c r="B37" s="264"/>
      <c r="C37" s="78">
        <f>+SUM(C34:C36)</f>
        <v>1</v>
      </c>
      <c r="D37" s="78">
        <f>+SUM(D34:D36)</f>
        <v>1</v>
      </c>
    </row>
    <row r="39" spans="1:4" ht="15.75" thickBot="1">
      <c r="A39" s="138" t="s">
        <v>472</v>
      </c>
    </row>
    <row r="40" spans="1:4" ht="25.5">
      <c r="A40" s="221" t="s">
        <v>86</v>
      </c>
      <c r="B40" s="221" t="s">
        <v>8</v>
      </c>
      <c r="C40" s="74" t="s">
        <v>407</v>
      </c>
      <c r="D40" s="74" t="s">
        <v>407</v>
      </c>
    </row>
    <row r="41" spans="1:4" ht="39" thickBot="1">
      <c r="A41" s="222"/>
      <c r="B41" s="222"/>
      <c r="C41" s="75" t="s">
        <v>515</v>
      </c>
      <c r="D41" s="75" t="s">
        <v>371</v>
      </c>
    </row>
    <row r="42" spans="1:4" ht="15.75" thickBot="1">
      <c r="A42" s="137" t="s">
        <v>373</v>
      </c>
      <c r="B42" s="79" t="s">
        <v>540</v>
      </c>
      <c r="C42" s="78" t="s">
        <v>541</v>
      </c>
      <c r="D42" s="85">
        <v>99</v>
      </c>
    </row>
    <row r="43" spans="1:4" ht="26.25" thickBot="1">
      <c r="A43" s="137" t="s">
        <v>374</v>
      </c>
      <c r="B43" s="79" t="s">
        <v>542</v>
      </c>
      <c r="C43" s="78" t="s">
        <v>541</v>
      </c>
      <c r="D43" s="129">
        <v>334</v>
      </c>
    </row>
    <row r="44" spans="1:4" ht="15.75" thickBot="1">
      <c r="A44" s="137" t="s">
        <v>377</v>
      </c>
      <c r="B44" s="79" t="s">
        <v>543</v>
      </c>
      <c r="C44" s="78" t="s">
        <v>541</v>
      </c>
      <c r="D44" s="78">
        <v>115</v>
      </c>
    </row>
    <row r="45" spans="1:4" ht="15.75" thickBot="1">
      <c r="A45" s="263" t="s">
        <v>388</v>
      </c>
      <c r="B45" s="264"/>
      <c r="C45" s="100" t="s">
        <v>541</v>
      </c>
      <c r="D45" s="100">
        <f>+SUM(D42:D44)</f>
        <v>548</v>
      </c>
    </row>
    <row r="46" spans="1:4" ht="15.75" thickBot="1"/>
    <row r="47" spans="1:4" ht="15.75" thickBot="1">
      <c r="A47" s="140" t="s">
        <v>544</v>
      </c>
      <c r="B47" s="139" t="s">
        <v>8</v>
      </c>
      <c r="C47" s="140" t="s">
        <v>545</v>
      </c>
    </row>
    <row r="48" spans="1:4" ht="15.75" thickBot="1">
      <c r="A48" s="142">
        <v>44898</v>
      </c>
      <c r="B48" s="141" t="s">
        <v>546</v>
      </c>
      <c r="C48" s="143">
        <v>30</v>
      </c>
    </row>
    <row r="49" spans="1:4" ht="15.75" thickBot="1">
      <c r="A49" s="145"/>
      <c r="B49" s="144" t="s">
        <v>547</v>
      </c>
      <c r="C49" s="166">
        <v>30</v>
      </c>
    </row>
    <row r="50" spans="1:4" ht="30.75" thickBot="1">
      <c r="A50" s="142">
        <v>44899</v>
      </c>
      <c r="B50" s="141" t="s">
        <v>548</v>
      </c>
      <c r="C50" s="143">
        <v>34</v>
      </c>
    </row>
    <row r="51" spans="1:4" ht="15.75" thickBot="1">
      <c r="A51" s="145"/>
      <c r="B51" s="144" t="s">
        <v>547</v>
      </c>
      <c r="C51" s="166">
        <v>34</v>
      </c>
    </row>
    <row r="52" spans="1:4" ht="20.25" customHeight="1" thickBot="1">
      <c r="A52" s="142">
        <v>44891</v>
      </c>
      <c r="B52" s="265" t="s">
        <v>549</v>
      </c>
      <c r="C52" s="143">
        <v>22</v>
      </c>
    </row>
    <row r="53" spans="1:4" ht="15.75" thickBot="1">
      <c r="A53" s="142">
        <v>44898</v>
      </c>
      <c r="B53" s="266"/>
      <c r="C53" s="143">
        <v>14</v>
      </c>
    </row>
    <row r="54" spans="1:4" ht="15.75" thickBot="1">
      <c r="A54" s="142">
        <v>44905</v>
      </c>
      <c r="B54" s="267"/>
      <c r="C54" s="143">
        <v>15</v>
      </c>
    </row>
    <row r="55" spans="1:4" ht="15.75" thickBot="1">
      <c r="A55" s="145"/>
      <c r="B55" s="144" t="s">
        <v>547</v>
      </c>
      <c r="C55" s="166">
        <v>51</v>
      </c>
      <c r="D55" s="165">
        <f>+C55+C51+C49</f>
        <v>115</v>
      </c>
    </row>
    <row r="56" spans="1:4" ht="30.75" thickBot="1">
      <c r="A56" s="142">
        <v>44887</v>
      </c>
      <c r="B56" s="147" t="s">
        <v>550</v>
      </c>
      <c r="C56" s="143">
        <v>17</v>
      </c>
    </row>
    <row r="57" spans="1:4" ht="15.75" thickBot="1">
      <c r="A57" s="142">
        <v>44901</v>
      </c>
      <c r="B57" s="148" t="s">
        <v>551</v>
      </c>
      <c r="C57" s="143">
        <v>19</v>
      </c>
    </row>
    <row r="58" spans="1:4" ht="15.75" thickBot="1">
      <c r="A58" s="142">
        <v>44908</v>
      </c>
      <c r="B58" s="149"/>
      <c r="C58" s="143">
        <v>17</v>
      </c>
    </row>
    <row r="59" spans="1:4" ht="15.75" thickBot="1">
      <c r="A59" s="145"/>
      <c r="B59" s="144" t="s">
        <v>547</v>
      </c>
      <c r="C59" s="146">
        <v>19</v>
      </c>
    </row>
    <row r="60" spans="1:4" ht="15.75" thickBot="1">
      <c r="A60" s="151"/>
      <c r="B60" s="150" t="s">
        <v>552</v>
      </c>
      <c r="C60" s="164">
        <v>134</v>
      </c>
    </row>
    <row r="61" spans="1:4" ht="15.75" thickBot="1"/>
    <row r="62" spans="1:4" ht="15.75" thickBot="1">
      <c r="A62" s="154" t="s">
        <v>553</v>
      </c>
      <c r="B62" s="153" t="s">
        <v>8</v>
      </c>
      <c r="C62" s="154" t="s">
        <v>554</v>
      </c>
    </row>
    <row r="63" spans="1:4" ht="25.5" customHeight="1" thickBot="1">
      <c r="A63" s="155">
        <v>44886</v>
      </c>
      <c r="B63" s="268" t="s">
        <v>555</v>
      </c>
      <c r="C63" s="156">
        <v>12</v>
      </c>
    </row>
    <row r="64" spans="1:4" ht="15.75" thickBot="1">
      <c r="A64" s="155">
        <v>44917</v>
      </c>
      <c r="B64" s="269"/>
      <c r="C64" s="156">
        <v>8</v>
      </c>
    </row>
    <row r="65" spans="1:3" ht="15.75" thickBot="1">
      <c r="A65" s="155">
        <v>44917</v>
      </c>
      <c r="B65" s="270"/>
      <c r="C65" s="156">
        <v>13</v>
      </c>
    </row>
    <row r="66" spans="1:3" ht="15.75" thickBot="1">
      <c r="A66" s="146"/>
      <c r="B66" s="157" t="s">
        <v>556</v>
      </c>
      <c r="C66" s="146">
        <v>33</v>
      </c>
    </row>
    <row r="67" spans="1:3" ht="17.25" customHeight="1" thickBot="1">
      <c r="A67" s="155">
        <v>44868</v>
      </c>
      <c r="B67" s="268" t="s">
        <v>557</v>
      </c>
      <c r="C67" s="156">
        <v>17</v>
      </c>
    </row>
    <row r="68" spans="1:3" ht="15.75" thickBot="1">
      <c r="A68" s="155">
        <v>44869</v>
      </c>
      <c r="B68" s="269"/>
      <c r="C68" s="156">
        <v>17</v>
      </c>
    </row>
    <row r="69" spans="1:3" ht="15.75" thickBot="1">
      <c r="A69" s="155">
        <v>44872</v>
      </c>
      <c r="B69" s="269"/>
      <c r="C69" s="156">
        <v>15</v>
      </c>
    </row>
    <row r="70" spans="1:3" ht="15.75" thickBot="1">
      <c r="A70" s="155">
        <v>44873</v>
      </c>
      <c r="B70" s="269"/>
      <c r="C70" s="156">
        <v>23</v>
      </c>
    </row>
    <row r="71" spans="1:3" ht="15.75" thickBot="1">
      <c r="A71" s="155">
        <v>44874</v>
      </c>
      <c r="B71" s="270"/>
      <c r="C71" s="156">
        <v>15</v>
      </c>
    </row>
    <row r="72" spans="1:3" ht="15.75" thickBot="1">
      <c r="A72" s="146"/>
      <c r="B72" s="157" t="s">
        <v>556</v>
      </c>
      <c r="C72" s="146">
        <v>70</v>
      </c>
    </row>
    <row r="73" spans="1:3" ht="20.25" customHeight="1" thickBot="1">
      <c r="A73" s="155">
        <v>44867</v>
      </c>
      <c r="B73" s="268" t="s">
        <v>558</v>
      </c>
      <c r="C73" s="156">
        <v>8</v>
      </c>
    </row>
    <row r="74" spans="1:3" ht="15.75" thickBot="1">
      <c r="A74" s="155">
        <v>44868</v>
      </c>
      <c r="B74" s="269"/>
      <c r="C74" s="156">
        <v>9</v>
      </c>
    </row>
    <row r="75" spans="1:3" ht="15.75" thickBot="1">
      <c r="A75" s="155">
        <v>44875</v>
      </c>
      <c r="B75" s="269"/>
      <c r="C75" s="156">
        <v>11</v>
      </c>
    </row>
    <row r="76" spans="1:3" ht="15.75" thickBot="1">
      <c r="A76" s="155">
        <v>44876</v>
      </c>
      <c r="B76" s="269"/>
      <c r="C76" s="156">
        <v>16</v>
      </c>
    </row>
    <row r="77" spans="1:3" ht="15.75" thickBot="1">
      <c r="A77" s="155">
        <v>44907</v>
      </c>
      <c r="B77" s="270"/>
      <c r="C77" s="156">
        <v>9</v>
      </c>
    </row>
    <row r="78" spans="1:3" ht="15.75" thickBot="1">
      <c r="A78" s="146"/>
      <c r="B78" s="157" t="s">
        <v>556</v>
      </c>
      <c r="C78" s="146">
        <v>53</v>
      </c>
    </row>
    <row r="79" spans="1:3" ht="30" customHeight="1" thickBot="1">
      <c r="A79" s="155">
        <v>44842</v>
      </c>
      <c r="B79" s="268" t="s">
        <v>559</v>
      </c>
      <c r="C79" s="156">
        <v>18</v>
      </c>
    </row>
    <row r="80" spans="1:3" ht="15.75" thickBot="1">
      <c r="A80" s="155">
        <v>44849</v>
      </c>
      <c r="B80" s="270"/>
      <c r="C80" s="156">
        <v>18</v>
      </c>
    </row>
    <row r="81" spans="1:4" ht="15.75" thickBot="1">
      <c r="A81" s="146"/>
      <c r="B81" s="157" t="s">
        <v>556</v>
      </c>
      <c r="C81" s="146">
        <v>36</v>
      </c>
    </row>
    <row r="82" spans="1:4" ht="45.75" thickBot="1">
      <c r="A82" s="155">
        <v>44899</v>
      </c>
      <c r="B82" s="158" t="s">
        <v>560</v>
      </c>
      <c r="C82" s="156">
        <v>4</v>
      </c>
    </row>
    <row r="83" spans="1:4" ht="15.75" thickBot="1">
      <c r="A83" s="146"/>
      <c r="B83" s="157" t="s">
        <v>556</v>
      </c>
      <c r="C83" s="146">
        <v>4</v>
      </c>
    </row>
    <row r="84" spans="1:4" ht="15.75" thickBot="1">
      <c r="A84" s="152"/>
      <c r="B84" s="159" t="s">
        <v>388</v>
      </c>
      <c r="C84" s="164">
        <v>196</v>
      </c>
    </row>
    <row r="86" spans="1:4">
      <c r="C86" s="163">
        <f>+C60+C84</f>
        <v>330</v>
      </c>
    </row>
    <row r="87" spans="1:4">
      <c r="A87">
        <v>1</v>
      </c>
      <c r="B87" s="160" t="s">
        <v>561</v>
      </c>
      <c r="C87" s="162">
        <v>99</v>
      </c>
    </row>
    <row r="88" spans="1:4">
      <c r="A88">
        <v>2</v>
      </c>
      <c r="B88" s="160" t="s">
        <v>562</v>
      </c>
      <c r="C88" s="162">
        <v>80</v>
      </c>
    </row>
    <row r="89" spans="1:4">
      <c r="A89">
        <v>3</v>
      </c>
      <c r="B89" s="160" t="s">
        <v>563</v>
      </c>
      <c r="C89" s="162">
        <f>+SUM(C90:C97)</f>
        <v>235</v>
      </c>
      <c r="D89" s="162">
        <f>+C87+C88+C89</f>
        <v>414</v>
      </c>
    </row>
    <row r="90" spans="1:4">
      <c r="B90" s="160" t="s">
        <v>564</v>
      </c>
      <c r="C90">
        <v>27</v>
      </c>
    </row>
    <row r="91" spans="1:4">
      <c r="B91" s="160" t="s">
        <v>565</v>
      </c>
      <c r="C91">
        <v>10</v>
      </c>
    </row>
    <row r="92" spans="1:4">
      <c r="B92" s="160" t="s">
        <v>566</v>
      </c>
      <c r="C92">
        <v>8</v>
      </c>
    </row>
    <row r="93" spans="1:4">
      <c r="B93" s="160" t="s">
        <v>567</v>
      </c>
      <c r="C93">
        <v>15</v>
      </c>
    </row>
    <row r="94" spans="1:4">
      <c r="B94" s="160" t="s">
        <v>568</v>
      </c>
      <c r="C94">
        <v>14</v>
      </c>
    </row>
    <row r="95" spans="1:4">
      <c r="B95" s="160" t="s">
        <v>569</v>
      </c>
      <c r="C95">
        <v>113</v>
      </c>
    </row>
    <row r="96" spans="1:4">
      <c r="B96" s="160" t="s">
        <v>570</v>
      </c>
      <c r="C96">
        <v>18</v>
      </c>
    </row>
    <row r="97" spans="1:4">
      <c r="B97" s="160" t="s">
        <v>571</v>
      </c>
      <c r="C97">
        <v>30</v>
      </c>
    </row>
    <row r="98" spans="1:4">
      <c r="B98" s="161"/>
    </row>
    <row r="99" spans="1:4">
      <c r="B99" s="161"/>
    </row>
    <row r="100" spans="1:4">
      <c r="A100" t="s">
        <v>576</v>
      </c>
      <c r="B100" s="160"/>
    </row>
    <row r="101" spans="1:4" ht="15.75" thickBot="1"/>
    <row r="102" spans="1:4" ht="25.5">
      <c r="A102" s="221" t="s">
        <v>86</v>
      </c>
      <c r="B102" s="221" t="s">
        <v>8</v>
      </c>
      <c r="C102" s="74" t="s">
        <v>407</v>
      </c>
      <c r="D102" s="74" t="s">
        <v>407</v>
      </c>
    </row>
    <row r="103" spans="1:4" ht="39" thickBot="1">
      <c r="A103" s="222"/>
      <c r="B103" s="222"/>
      <c r="C103" s="75" t="s">
        <v>515</v>
      </c>
      <c r="D103" s="75" t="s">
        <v>371</v>
      </c>
    </row>
    <row r="104" spans="1:4" ht="26.25" thickBot="1">
      <c r="A104" s="137" t="s">
        <v>373</v>
      </c>
      <c r="B104" s="79" t="s">
        <v>572</v>
      </c>
      <c r="C104" s="78" t="s">
        <v>541</v>
      </c>
      <c r="D104" s="78">
        <v>0</v>
      </c>
    </row>
    <row r="105" spans="1:4" ht="26.25" thickBot="1">
      <c r="A105" s="137" t="s">
        <v>374</v>
      </c>
      <c r="B105" s="79" t="s">
        <v>573</v>
      </c>
      <c r="C105" s="78" t="s">
        <v>541</v>
      </c>
      <c r="D105" s="78">
        <v>0</v>
      </c>
    </row>
    <row r="106" spans="1:4" ht="15.75" thickBot="1">
      <c r="A106" s="137" t="s">
        <v>377</v>
      </c>
      <c r="B106" s="79" t="s">
        <v>574</v>
      </c>
      <c r="C106" s="78">
        <v>5</v>
      </c>
      <c r="D106" s="78">
        <v>5</v>
      </c>
    </row>
    <row r="107" spans="1:4" ht="15.75" thickBot="1">
      <c r="A107" s="137" t="s">
        <v>380</v>
      </c>
      <c r="B107" s="79" t="s">
        <v>575</v>
      </c>
      <c r="C107" s="78" t="s">
        <v>541</v>
      </c>
      <c r="D107" s="78" t="s">
        <v>541</v>
      </c>
    </row>
    <row r="108" spans="1:4" ht="15.75" thickBot="1">
      <c r="A108" s="263" t="s">
        <v>388</v>
      </c>
      <c r="B108" s="264"/>
      <c r="C108" s="78">
        <v>5</v>
      </c>
      <c r="D108" s="78">
        <v>5</v>
      </c>
    </row>
    <row r="109" spans="1:4" ht="15.75" thickBot="1"/>
    <row r="110" spans="1:4" ht="30.75" thickBot="1">
      <c r="A110" s="168" t="s">
        <v>578</v>
      </c>
      <c r="B110" s="167" t="s">
        <v>577</v>
      </c>
      <c r="C110" s="169" t="s">
        <v>579</v>
      </c>
    </row>
    <row r="111" spans="1:4" ht="27.75" customHeight="1" thickBot="1">
      <c r="A111" s="171">
        <v>44886</v>
      </c>
      <c r="B111" s="276" t="s">
        <v>555</v>
      </c>
      <c r="C111" s="172">
        <v>12</v>
      </c>
    </row>
    <row r="112" spans="1:4" ht="15.75" thickBot="1">
      <c r="A112" s="171">
        <v>44917</v>
      </c>
      <c r="B112" s="277"/>
      <c r="C112" s="172">
        <v>8</v>
      </c>
    </row>
    <row r="113" spans="1:3" ht="15.75" thickBot="1">
      <c r="A113" s="171">
        <v>44917</v>
      </c>
      <c r="B113" s="278"/>
      <c r="C113" s="172">
        <v>13</v>
      </c>
    </row>
    <row r="114" spans="1:3" ht="15.75" thickBot="1">
      <c r="A114" s="174"/>
      <c r="B114" s="173" t="s">
        <v>580</v>
      </c>
      <c r="C114" s="175">
        <v>33</v>
      </c>
    </row>
    <row r="115" spans="1:3" ht="12.75" customHeight="1" thickBot="1">
      <c r="A115" s="171">
        <v>44868</v>
      </c>
      <c r="B115" s="276" t="s">
        <v>557</v>
      </c>
      <c r="C115" s="172">
        <v>17</v>
      </c>
    </row>
    <row r="116" spans="1:3" ht="15.75" thickBot="1">
      <c r="A116" s="171">
        <v>44869</v>
      </c>
      <c r="B116" s="277"/>
      <c r="C116" s="172">
        <v>17</v>
      </c>
    </row>
    <row r="117" spans="1:3" ht="15.75" thickBot="1">
      <c r="A117" s="171">
        <v>44872</v>
      </c>
      <c r="B117" s="277"/>
      <c r="C117" s="172">
        <v>15</v>
      </c>
    </row>
    <row r="118" spans="1:3" ht="15.75" thickBot="1">
      <c r="A118" s="171">
        <v>44873</v>
      </c>
      <c r="B118" s="277"/>
      <c r="C118" s="172">
        <v>23</v>
      </c>
    </row>
    <row r="119" spans="1:3" ht="15.75" thickBot="1">
      <c r="A119" s="171">
        <v>44874</v>
      </c>
      <c r="B119" s="278"/>
      <c r="C119" s="172">
        <v>15</v>
      </c>
    </row>
    <row r="120" spans="1:3" ht="15.75" thickBot="1">
      <c r="A120" s="174"/>
      <c r="B120" s="173" t="s">
        <v>580</v>
      </c>
      <c r="C120" s="175">
        <v>70</v>
      </c>
    </row>
    <row r="121" spans="1:3" ht="9.75" customHeight="1" thickBot="1">
      <c r="A121" s="171">
        <v>44867</v>
      </c>
      <c r="B121" s="276" t="s">
        <v>558</v>
      </c>
      <c r="C121" s="172">
        <v>8</v>
      </c>
    </row>
    <row r="122" spans="1:3" ht="15.75" thickBot="1">
      <c r="A122" s="171">
        <v>44868</v>
      </c>
      <c r="B122" s="277"/>
      <c r="C122" s="172">
        <v>9</v>
      </c>
    </row>
    <row r="123" spans="1:3" ht="15.75" thickBot="1">
      <c r="A123" s="171">
        <v>44875</v>
      </c>
      <c r="B123" s="277"/>
      <c r="C123" s="172">
        <v>11</v>
      </c>
    </row>
    <row r="124" spans="1:3" ht="15.75" thickBot="1">
      <c r="A124" s="171">
        <v>44876</v>
      </c>
      <c r="B124" s="277"/>
      <c r="C124" s="172">
        <v>16</v>
      </c>
    </row>
    <row r="125" spans="1:3" ht="15.75" thickBot="1">
      <c r="A125" s="171">
        <v>44907</v>
      </c>
      <c r="B125" s="278"/>
      <c r="C125" s="172">
        <v>9</v>
      </c>
    </row>
    <row r="126" spans="1:3" ht="15.75" thickBot="1">
      <c r="A126" s="174"/>
      <c r="B126" s="173" t="s">
        <v>580</v>
      </c>
      <c r="C126" s="175">
        <v>53</v>
      </c>
    </row>
    <row r="127" spans="1:3" ht="30.75" customHeight="1" thickBot="1">
      <c r="A127" s="171">
        <v>44842</v>
      </c>
      <c r="B127" s="276" t="s">
        <v>559</v>
      </c>
      <c r="C127" s="172">
        <v>18</v>
      </c>
    </row>
    <row r="128" spans="1:3" ht="15.75" thickBot="1">
      <c r="A128" s="171">
        <v>44849</v>
      </c>
      <c r="B128" s="278"/>
      <c r="C128" s="172">
        <v>18</v>
      </c>
    </row>
    <row r="129" spans="1:4" ht="15.75" thickBot="1">
      <c r="A129" s="174"/>
      <c r="B129" s="173" t="s">
        <v>580</v>
      </c>
      <c r="C129" s="175">
        <v>36</v>
      </c>
    </row>
    <row r="130" spans="1:4" ht="45.75" thickBot="1">
      <c r="A130" s="176">
        <v>44899</v>
      </c>
      <c r="B130" s="170" t="s">
        <v>581</v>
      </c>
      <c r="C130" s="177">
        <v>4</v>
      </c>
    </row>
    <row r="131" spans="1:4" ht="15.75" thickBot="1">
      <c r="A131" s="179"/>
      <c r="B131" s="178" t="s">
        <v>580</v>
      </c>
      <c r="C131" s="180">
        <v>4</v>
      </c>
    </row>
    <row r="134" spans="1:4">
      <c r="A134" t="s">
        <v>582</v>
      </c>
    </row>
    <row r="135" spans="1:4" ht="15.75" thickBot="1"/>
    <row r="136" spans="1:4" ht="25.5">
      <c r="A136" s="221" t="s">
        <v>86</v>
      </c>
      <c r="B136" s="221" t="s">
        <v>8</v>
      </c>
      <c r="C136" s="74" t="s">
        <v>407</v>
      </c>
      <c r="D136" s="74" t="s">
        <v>407</v>
      </c>
    </row>
    <row r="137" spans="1:4" ht="39" thickBot="1">
      <c r="A137" s="222"/>
      <c r="B137" s="222"/>
      <c r="C137" s="75" t="s">
        <v>515</v>
      </c>
      <c r="D137" s="75" t="s">
        <v>371</v>
      </c>
    </row>
    <row r="138" spans="1:4" ht="26.25" thickBot="1">
      <c r="A138" s="137" t="s">
        <v>373</v>
      </c>
      <c r="B138" s="79" t="s">
        <v>583</v>
      </c>
      <c r="C138" s="78">
        <v>0</v>
      </c>
      <c r="D138" s="78">
        <v>0</v>
      </c>
    </row>
    <row r="139" spans="1:4" ht="39" thickBot="1">
      <c r="A139" s="137" t="s">
        <v>374</v>
      </c>
      <c r="B139" s="79" t="s">
        <v>584</v>
      </c>
      <c r="C139" s="85">
        <v>0.2</v>
      </c>
      <c r="D139" s="85">
        <v>0.2</v>
      </c>
    </row>
    <row r="140" spans="1:4" ht="26.25" thickBot="1">
      <c r="A140" s="137" t="s">
        <v>377</v>
      </c>
      <c r="B140" s="79" t="s">
        <v>585</v>
      </c>
      <c r="C140" s="85">
        <v>0.2</v>
      </c>
      <c r="D140" s="85">
        <v>0.2</v>
      </c>
    </row>
    <row r="141" spans="1:4" ht="26.25" thickBot="1">
      <c r="A141" s="137" t="s">
        <v>380</v>
      </c>
      <c r="B141" s="79" t="s">
        <v>586</v>
      </c>
      <c r="C141" s="85">
        <v>0.5</v>
      </c>
      <c r="D141" s="85">
        <v>0.5</v>
      </c>
    </row>
    <row r="142" spans="1:4" ht="26.25" thickBot="1">
      <c r="A142" s="137" t="s">
        <v>383</v>
      </c>
      <c r="B142" s="79" t="s">
        <v>587</v>
      </c>
      <c r="C142" s="85">
        <v>0.1</v>
      </c>
      <c r="D142" s="85">
        <v>0.1</v>
      </c>
    </row>
    <row r="143" spans="1:4" ht="39" thickBot="1">
      <c r="A143" s="137" t="s">
        <v>386</v>
      </c>
      <c r="B143" s="79" t="s">
        <v>588</v>
      </c>
      <c r="C143" s="85">
        <v>0.2</v>
      </c>
      <c r="D143" s="85">
        <v>0.2</v>
      </c>
    </row>
    <row r="144" spans="1:4" ht="26.25" thickBot="1">
      <c r="A144" s="137" t="s">
        <v>396</v>
      </c>
      <c r="B144" s="79" t="s">
        <v>589</v>
      </c>
      <c r="C144" s="85">
        <v>0.2</v>
      </c>
      <c r="D144" s="85">
        <v>0.2</v>
      </c>
    </row>
    <row r="145" spans="1:4" ht="26.25" thickBot="1">
      <c r="A145" s="137" t="s">
        <v>398</v>
      </c>
      <c r="B145" s="79" t="s">
        <v>590</v>
      </c>
      <c r="C145" s="85">
        <v>0.5</v>
      </c>
      <c r="D145" s="85">
        <v>0.5</v>
      </c>
    </row>
    <row r="146" spans="1:4" ht="26.25" thickBot="1">
      <c r="A146" s="137" t="s">
        <v>400</v>
      </c>
      <c r="B146" s="79" t="s">
        <v>591</v>
      </c>
      <c r="C146" s="85">
        <v>0.1</v>
      </c>
      <c r="D146" s="85">
        <v>0.1</v>
      </c>
    </row>
    <row r="147" spans="1:4" ht="15.75" thickBot="1">
      <c r="A147" s="263" t="s">
        <v>388</v>
      </c>
      <c r="B147" s="264"/>
      <c r="C147" s="78">
        <f>+SUM(C138:C146)</f>
        <v>2</v>
      </c>
      <c r="D147" s="78">
        <f>+SUM(D138:D146)</f>
        <v>2</v>
      </c>
    </row>
    <row r="148" spans="1:4">
      <c r="A148" s="138" t="s">
        <v>598</v>
      </c>
    </row>
    <row r="149" spans="1:4" ht="15.75" thickBot="1"/>
    <row r="150" spans="1:4" ht="25.5">
      <c r="A150" s="221" t="s">
        <v>86</v>
      </c>
      <c r="B150" s="221" t="s">
        <v>8</v>
      </c>
      <c r="C150" s="74" t="s">
        <v>407</v>
      </c>
      <c r="D150" s="74" t="s">
        <v>407</v>
      </c>
    </row>
    <row r="151" spans="1:4" ht="39" thickBot="1">
      <c r="A151" s="222"/>
      <c r="B151" s="222"/>
      <c r="C151" s="75" t="s">
        <v>515</v>
      </c>
      <c r="D151" s="75" t="s">
        <v>371</v>
      </c>
    </row>
    <row r="152" spans="1:4" ht="26.25" thickBot="1">
      <c r="A152" s="137" t="s">
        <v>373</v>
      </c>
      <c r="B152" s="79" t="s">
        <v>592</v>
      </c>
      <c r="C152" s="78">
        <v>1</v>
      </c>
      <c r="D152" s="78">
        <v>1</v>
      </c>
    </row>
    <row r="153" spans="1:4" ht="15.75" thickBot="1">
      <c r="A153" s="137" t="s">
        <v>374</v>
      </c>
      <c r="B153" s="79" t="s">
        <v>593</v>
      </c>
      <c r="C153" s="78">
        <v>1</v>
      </c>
      <c r="D153" s="78">
        <v>1</v>
      </c>
    </row>
    <row r="154" spans="1:4" ht="26.25" thickBot="1">
      <c r="A154" s="137" t="s">
        <v>594</v>
      </c>
      <c r="B154" s="79" t="s">
        <v>595</v>
      </c>
      <c r="C154" s="78">
        <v>1</v>
      </c>
      <c r="D154" s="78">
        <v>1</v>
      </c>
    </row>
    <row r="155" spans="1:4" ht="15.75" thickBot="1">
      <c r="A155" s="137" t="s">
        <v>596</v>
      </c>
      <c r="B155" s="79" t="s">
        <v>597</v>
      </c>
      <c r="C155" s="78">
        <v>1</v>
      </c>
      <c r="D155" s="78">
        <v>1</v>
      </c>
    </row>
    <row r="156" spans="1:4" ht="15.75" thickBot="1">
      <c r="A156" s="263" t="s">
        <v>388</v>
      </c>
      <c r="B156" s="264"/>
      <c r="C156" s="78">
        <v>4</v>
      </c>
      <c r="D156" s="78">
        <v>4</v>
      </c>
    </row>
  </sheetData>
  <mergeCells count="32">
    <mergeCell ref="A150:A151"/>
    <mergeCell ref="B150:B151"/>
    <mergeCell ref="A156:B156"/>
    <mergeCell ref="A40:A41"/>
    <mergeCell ref="B40:B41"/>
    <mergeCell ref="A147:B147"/>
    <mergeCell ref="B111:B113"/>
    <mergeCell ref="B115:B119"/>
    <mergeCell ref="B121:B125"/>
    <mergeCell ref="B127:B128"/>
    <mergeCell ref="A136:A137"/>
    <mergeCell ref="B136:B137"/>
    <mergeCell ref="A2:A3"/>
    <mergeCell ref="B2:B3"/>
    <mergeCell ref="A8:B8"/>
    <mergeCell ref="A12:A13"/>
    <mergeCell ref="B12:B13"/>
    <mergeCell ref="A19:B19"/>
    <mergeCell ref="A23:A28"/>
    <mergeCell ref="A29:B29"/>
    <mergeCell ref="A32:A33"/>
    <mergeCell ref="B32:B33"/>
    <mergeCell ref="A37:B37"/>
    <mergeCell ref="A102:A103"/>
    <mergeCell ref="B102:B103"/>
    <mergeCell ref="A108:B108"/>
    <mergeCell ref="A45:B45"/>
    <mergeCell ref="B52:B54"/>
    <mergeCell ref="B63:B65"/>
    <mergeCell ref="B67:B71"/>
    <mergeCell ref="B73:B77"/>
    <mergeCell ref="B79:B8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PROYECTO 7760</vt:lpstr>
      <vt:lpstr>PROYECTO 7682</vt:lpstr>
      <vt:lpstr>VALIDACION 7682</vt:lpstr>
      <vt:lpstr>PROYECTO 7724</vt:lpstr>
      <vt:lpstr>VALIDACIÓN 7724</vt:lpstr>
      <vt:lpstr>PROYECTO 7674</vt:lpstr>
      <vt:lpstr>VALIDACION 7674</vt:lpstr>
      <vt:lpstr>PROYECTO 7713</vt:lpstr>
      <vt:lpstr>VALIDACIÓN 7713</vt:lpstr>
      <vt:lpstr>PROYECTO 7664</vt:lpstr>
      <vt:lpstr>'VALIDACIÓN 7713'!_Hlk123206634</vt:lpstr>
      <vt:lpstr>'PROYECTO 7664'!Área_de_impresión</vt:lpstr>
      <vt:lpstr>'PROYECTO 7674'!Área_de_impresión</vt:lpstr>
      <vt:lpstr>'PROYECTO 7682'!Área_de_impresión</vt:lpstr>
      <vt:lpstr>'PROYECTO 7724'!Área_de_impresión</vt:lpstr>
      <vt:lpstr>'PROYECTO 7760'!Área_de_impresión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Romero</dc:creator>
  <cp:lastModifiedBy>María Janneth Romero Martínez</cp:lastModifiedBy>
  <cp:lastPrinted>2020-11-03T01:56:34Z</cp:lastPrinted>
  <dcterms:created xsi:type="dcterms:W3CDTF">2020-11-01T14:12:53Z</dcterms:created>
  <dcterms:modified xsi:type="dcterms:W3CDTF">2023-10-11T17:42:24Z</dcterms:modified>
</cp:coreProperties>
</file>